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cke\OneDrive\Football (ČAAF)\Normy ČAAF\Formuláře, nenormy\FTP\"/>
    </mc:Choice>
  </mc:AlternateContent>
  <xr:revisionPtr revIDLastSave="0" documentId="13_ncr:1_{BF997AC1-C1E6-445A-99E8-A3241510B6A8}" xr6:coauthVersionLast="47" xr6:coauthVersionMax="47" xr10:uidLastSave="{00000000-0000-0000-0000-000000000000}"/>
  <bookViews>
    <workbookView xWindow="-120" yWindow="-120" windowWidth="29040" windowHeight="15990" tabRatio="800" xr2:uid="{D14525BB-D94E-4C02-B2E6-A7253B7A7C75}"/>
  </bookViews>
  <sheets>
    <sheet name="Výplatnice" sheetId="17" r:id="rId1"/>
    <sheet name="Výplatnice (Bonus)" sheetId="16" r:id="rId2"/>
  </sheets>
  <definedNames>
    <definedName name="fee" localSheetId="0">Výplatnice!$EI:$EW</definedName>
    <definedName name="fee" localSheetId="1">'Výplatnice (Bonus)'!$EI:$EW</definedName>
    <definedName name="fee">#REF!</definedName>
    <definedName name="HTML_CodePage" hidden="1">1250</definedName>
    <definedName name="HTML_Control" localSheetId="0" hidden="1">{"'ExLhtml'!$A$1:$I$56"}</definedName>
    <definedName name="HTML_Control" hidden="1">{"'ExLhtml'!$A$1:$I$56"}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"D:\CBA\SOUTEZE\2000\HTML.htm"</definedName>
    <definedName name="HTML_PathTemplate" hidden="1">"D:\CBA\WWW\exl00.htm"</definedName>
    <definedName name="soutěže" localSheetId="0">Výplatnice!$EJ$1:$EW$2</definedName>
    <definedName name="soutěže" localSheetId="1">'Výplatnice (Bonus)'!$EJ$1:$EW$2</definedName>
    <definedName name="soutěž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6" i="17" l="1"/>
  <c r="I51" i="17"/>
  <c r="I46" i="17"/>
  <c r="I41" i="17"/>
  <c r="I36" i="17"/>
  <c r="I31" i="17"/>
  <c r="I26" i="17"/>
  <c r="I21" i="17"/>
  <c r="I16" i="17"/>
  <c r="I11" i="17"/>
  <c r="CT56" i="17" l="1"/>
  <c r="BA56" i="17"/>
  <c r="AT56" i="17"/>
  <c r="A56" i="17"/>
  <c r="BY54" i="17"/>
  <c r="Y54" i="17"/>
  <c r="CT51" i="17"/>
  <c r="BI51" i="17"/>
  <c r="BA51" i="17"/>
  <c r="AT51" i="17"/>
  <c r="E51" i="17"/>
  <c r="A51" i="17"/>
  <c r="BY49" i="17"/>
  <c r="Y49" i="17"/>
  <c r="CT46" i="17"/>
  <c r="BI46" i="17"/>
  <c r="BA46" i="17"/>
  <c r="AT46" i="17"/>
  <c r="E46" i="17"/>
  <c r="A46" i="17"/>
  <c r="BY44" i="17"/>
  <c r="Y44" i="17"/>
  <c r="CT41" i="17"/>
  <c r="BI41" i="17"/>
  <c r="BA41" i="17"/>
  <c r="AT41" i="17"/>
  <c r="E41" i="17"/>
  <c r="A41" i="17"/>
  <c r="BY39" i="17"/>
  <c r="Y39" i="17"/>
  <c r="CT36" i="17"/>
  <c r="BI36" i="17"/>
  <c r="BA36" i="17"/>
  <c r="AT36" i="17"/>
  <c r="E36" i="17"/>
  <c r="A36" i="17"/>
  <c r="BY34" i="17"/>
  <c r="Y34" i="17"/>
  <c r="CT31" i="17"/>
  <c r="BI31" i="17"/>
  <c r="BA31" i="17"/>
  <c r="AT31" i="17"/>
  <c r="E31" i="17"/>
  <c r="A31" i="17"/>
  <c r="BY29" i="17"/>
  <c r="Y29" i="17"/>
  <c r="CT26" i="17"/>
  <c r="BI26" i="17"/>
  <c r="BA26" i="17"/>
  <c r="AT26" i="17"/>
  <c r="E26" i="17"/>
  <c r="A26" i="17"/>
  <c r="BY24" i="17"/>
  <c r="Y24" i="17"/>
  <c r="CT21" i="17"/>
  <c r="BI21" i="17"/>
  <c r="BA21" i="17"/>
  <c r="AT21" i="17"/>
  <c r="E21" i="17"/>
  <c r="A21" i="17"/>
  <c r="BY19" i="17"/>
  <c r="Y19" i="17"/>
  <c r="CT16" i="17"/>
  <c r="BI16" i="17"/>
  <c r="BA16" i="17"/>
  <c r="AT16" i="17"/>
  <c r="E16" i="17"/>
  <c r="A16" i="17"/>
  <c r="BY14" i="17"/>
  <c r="Y14" i="17"/>
  <c r="CT11" i="17"/>
  <c r="CO5" i="17" s="1"/>
  <c r="BI11" i="17"/>
  <c r="BA11" i="17"/>
  <c r="AT11" i="17"/>
  <c r="AO5" i="17" s="1"/>
  <c r="E11" i="17"/>
  <c r="A11" i="17"/>
  <c r="BY9" i="17"/>
  <c r="Y9" i="17"/>
  <c r="CT5" i="17"/>
  <c r="AT26" i="16"/>
  <c r="A26" i="16"/>
  <c r="Y24" i="16"/>
  <c r="AT21" i="16"/>
  <c r="A21" i="16"/>
  <c r="Y19" i="16"/>
  <c r="AT16" i="16"/>
  <c r="A16" i="16"/>
  <c r="Y14" i="16"/>
  <c r="AT11" i="16"/>
  <c r="AT5" i="16" s="1"/>
  <c r="A11" i="16"/>
  <c r="Y9" i="16"/>
  <c r="AT5" i="17" l="1"/>
  <c r="AO5" i="16"/>
</calcChain>
</file>

<file path=xl/sharedStrings.xml><?xml version="1.0" encoding="utf-8"?>
<sst xmlns="http://schemas.openxmlformats.org/spreadsheetml/2006/main" count="694" uniqueCount="185">
  <si>
    <t>Datum</t>
  </si>
  <si>
    <t>Jméno a příjmení</t>
  </si>
  <si>
    <t>Soutěž</t>
  </si>
  <si>
    <t>Bydliště (město)</t>
  </si>
  <si>
    <t>Podpis</t>
  </si>
  <si>
    <t xml:space="preserve">VZOR - VZOR - VZOR - VZOR - VZOR - VZOR - VZOR - VZOR </t>
  </si>
  <si>
    <t>ALL</t>
  </si>
  <si>
    <t>Bratislava, Mladá Garda</t>
  </si>
  <si>
    <t>Ženy</t>
  </si>
  <si>
    <t>AMA</t>
  </si>
  <si>
    <t>Brno, Ragby Bystrc</t>
  </si>
  <si>
    <t>Identifikace</t>
  </si>
  <si>
    <t>Junioři (U21)</t>
  </si>
  <si>
    <t>BLD</t>
  </si>
  <si>
    <t>Brno, Řečkovice</t>
  </si>
  <si>
    <t>Datum narození</t>
  </si>
  <si>
    <t>Počet zápasů</t>
  </si>
  <si>
    <t>Celková odměna</t>
  </si>
  <si>
    <t>Dorost (U18)</t>
  </si>
  <si>
    <t>BOB</t>
  </si>
  <si>
    <t>Flag ženy</t>
  </si>
  <si>
    <t>Filip Malý</t>
  </si>
  <si>
    <t>Flag dorost (U18)</t>
  </si>
  <si>
    <t>DRA</t>
  </si>
  <si>
    <t>Filip Pachulski</t>
  </si>
  <si>
    <t>Přehled zápasů</t>
  </si>
  <si>
    <t>Flag žáci (U15)</t>
  </si>
  <si>
    <t>DTS</t>
  </si>
  <si>
    <t>Filip Znamenáček</t>
  </si>
  <si>
    <t>Domácí</t>
  </si>
  <si>
    <t>Hosté</t>
  </si>
  <si>
    <t>Areál</t>
  </si>
  <si>
    <t>Flag mladší žáci (U12)</t>
  </si>
  <si>
    <t>FOX</t>
  </si>
  <si>
    <t>Nesoutěžní zápasy</t>
  </si>
  <si>
    <t>GLA</t>
  </si>
  <si>
    <t>Jihlava, FC Vysočina</t>
  </si>
  <si>
    <t>Jakub Kilian</t>
  </si>
  <si>
    <t>Paušál</t>
  </si>
  <si>
    <t>Adm.příplatek</t>
  </si>
  <si>
    <t>Odměna</t>
  </si>
  <si>
    <t xml:space="preserve">Zahraniční zápasy </t>
  </si>
  <si>
    <t>GOL</t>
  </si>
  <si>
    <t>Jihlava, Na Stoupách</t>
  </si>
  <si>
    <t>Jan Ermis</t>
  </si>
  <si>
    <t>HAR</t>
  </si>
  <si>
    <t>Jan Klimeš</t>
  </si>
  <si>
    <t>HUR</t>
  </si>
  <si>
    <t>Jan Pospíchal</t>
  </si>
  <si>
    <t>LIO</t>
  </si>
  <si>
    <t>Nitra, Kynek</t>
  </si>
  <si>
    <t>Jaroslav Rybář</t>
  </si>
  <si>
    <t>MMT</t>
  </si>
  <si>
    <t>Jiří Hovorka</t>
  </si>
  <si>
    <t>MON</t>
  </si>
  <si>
    <t>Ostrava, Poruba</t>
  </si>
  <si>
    <t>MUS</t>
  </si>
  <si>
    <t>Kamil Kroulík</t>
  </si>
  <si>
    <t>NOR</t>
  </si>
  <si>
    <t>Kristián Koller</t>
  </si>
  <si>
    <t>PBP</t>
  </si>
  <si>
    <t>Lucie Klásková</t>
  </si>
  <si>
    <t>Praha, Hostivař</t>
  </si>
  <si>
    <t>PTR</t>
  </si>
  <si>
    <t>Praha, Kačerov</t>
  </si>
  <si>
    <t>Martin Hloušek</t>
  </si>
  <si>
    <t>RNG</t>
  </si>
  <si>
    <t>Praha, Malešice</t>
  </si>
  <si>
    <t>SGR</t>
  </si>
  <si>
    <t>Praha, Motorlet</t>
  </si>
  <si>
    <t>Martin Živný</t>
  </si>
  <si>
    <t>SHA</t>
  </si>
  <si>
    <t>Michael Škácha</t>
  </si>
  <si>
    <t>STA</t>
  </si>
  <si>
    <t>STE</t>
  </si>
  <si>
    <t>Michal Gajdaczek</t>
  </si>
  <si>
    <t>Michal Rosíval</t>
  </si>
  <si>
    <t>Praha, Žižkov</t>
  </si>
  <si>
    <t>Mikuláš Zouvala</t>
  </si>
  <si>
    <t>NIT</t>
  </si>
  <si>
    <t>Přerov, TJ Spartak</t>
  </si>
  <si>
    <t>Milan Ranko</t>
  </si>
  <si>
    <t>SIR</t>
  </si>
  <si>
    <t>Příbram, Marila</t>
  </si>
  <si>
    <t>Milan Remeš</t>
  </si>
  <si>
    <t>Turnaj</t>
  </si>
  <si>
    <t>Příbram, SK Spartak</t>
  </si>
  <si>
    <t>Miroslav Makajev</t>
  </si>
  <si>
    <t>Šumperk, Tyršův stadion</t>
  </si>
  <si>
    <t>Pavel Samek</t>
  </si>
  <si>
    <t>Tábor, Komora</t>
  </si>
  <si>
    <t>Pavel Šimon</t>
  </si>
  <si>
    <t>Pavel Voráček</t>
  </si>
  <si>
    <t>Peter Steiner</t>
  </si>
  <si>
    <t>Třinec, Stadion Lesní</t>
  </si>
  <si>
    <t>Petr Foldyna</t>
  </si>
  <si>
    <t>Ústí nad Labem, FK Ústí</t>
  </si>
  <si>
    <t>Petr Márai</t>
  </si>
  <si>
    <t>Ústí nad Labem, Olšinky</t>
  </si>
  <si>
    <t>Radim Kroulík</t>
  </si>
  <si>
    <t>Stanley Hameder</t>
  </si>
  <si>
    <t>Stephan Tuinenburg</t>
  </si>
  <si>
    <t>Zlín, Stadion mládeže</t>
  </si>
  <si>
    <t>Šimon Zouvala</t>
  </si>
  <si>
    <t>Tomáš Frehar</t>
  </si>
  <si>
    <t>Václav Kriesman</t>
  </si>
  <si>
    <t>Vít Dvořák</t>
  </si>
  <si>
    <t>Vyplácení odměn probíhá bezhotovostně z účtu ČAAF na bankovní účet, který rozhodčí stanoví v Prohlášení rozhodčího ČAAF.
ČAAF tyto prostředky vyplácí nezdaněné a je povinností rozhodčího postupovat v souladu se Zákonem č. 586/1992 Sb., o daních z příjmu. Podpisem na výplatnici rozhodčí potvrzuje, že si je tohoto vědom.</t>
  </si>
  <si>
    <t>Brno, Brněnské Ivanovice</t>
  </si>
  <si>
    <t>Hradec Králové, Urbanice</t>
  </si>
  <si>
    <t>Ostrava, Bazaly</t>
  </si>
  <si>
    <t>Ostrava, Šoupalova</t>
  </si>
  <si>
    <t>Pardubice, Hvězda</t>
  </si>
  <si>
    <t>Pardubice, Plochodrážní stadion</t>
  </si>
  <si>
    <t>Plzeň, Bukovec</t>
  </si>
  <si>
    <t>Praha, Radotín</t>
  </si>
  <si>
    <t>Praha, Ragby Sparta</t>
  </si>
  <si>
    <t>Praha, Vítkov</t>
  </si>
  <si>
    <t>Tomáš Bartek</t>
  </si>
  <si>
    <t>Adam Bartoš</t>
  </si>
  <si>
    <t>Jana Ermisová</t>
  </si>
  <si>
    <t>Robert Chrudina</t>
  </si>
  <si>
    <t>Antonín Jandus</t>
  </si>
  <si>
    <t>Tomáš Kott</t>
  </si>
  <si>
    <t>Lukáš Málek</t>
  </si>
  <si>
    <t>Tomáš Roučka</t>
  </si>
  <si>
    <t>RAI</t>
  </si>
  <si>
    <t>Km sazba</t>
  </si>
  <si>
    <t>Km (1.výpočet)</t>
  </si>
  <si>
    <t>Km (2.výpočet)</t>
  </si>
  <si>
    <t>Jakub Vít</t>
  </si>
  <si>
    <t>Místo prvního doteku / s kým</t>
  </si>
  <si>
    <t>ČAAF - Výplatnice rozhodčího - sezóna 2023</t>
  </si>
  <si>
    <t>Muži (ČLAF)</t>
  </si>
  <si>
    <t>Bělá pod Bezdězem, Bělá</t>
  </si>
  <si>
    <t>Muži (2.Liga a 3.Liga)</t>
  </si>
  <si>
    <t>Flag muži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</si>
  <si>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</si>
  <si>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</si>
  <si>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</si>
  <si>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</si>
  <si>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</si>
  <si>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</si>
  <si>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</si>
  <si>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</si>
  <si>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</si>
  <si>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</si>
  <si>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</si>
  <si>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</si>
  <si>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Karel Augusta</t>
  </si>
  <si>
    <t>Brno, Za Lužánkami</t>
  </si>
  <si>
    <t>Marek Beňo</t>
  </si>
  <si>
    <t>Čelákovice, Čelákovice</t>
  </si>
  <si>
    <t>Marek Daňhel</t>
  </si>
  <si>
    <t>Jiří Dolejš</t>
  </si>
  <si>
    <t>Jedovnice, Jedovnice</t>
  </si>
  <si>
    <t>Jičín, Jičín</t>
  </si>
  <si>
    <t>David Fischer</t>
  </si>
  <si>
    <t>Jihlava, Bedřichov</t>
  </si>
  <si>
    <t>KNI</t>
  </si>
  <si>
    <t>Jakub Ermis</t>
  </si>
  <si>
    <t>Jihlava, FC Vysočina (TH)</t>
  </si>
  <si>
    <t>Luka nad Jihlavou, Luka</t>
  </si>
  <si>
    <t>Jaroslav Foldyna</t>
  </si>
  <si>
    <t>Nitra, Štadión pod Zoborom</t>
  </si>
  <si>
    <t>Nová Paka, Nová Paka</t>
  </si>
  <si>
    <t>Pavol Gočik</t>
  </si>
  <si>
    <t>Tomáš Felix Gregg</t>
  </si>
  <si>
    <t>Ostrava, Poruba (UT)</t>
  </si>
  <si>
    <t>Pardubice, Pamako</t>
  </si>
  <si>
    <t>Praha, Krč</t>
  </si>
  <si>
    <t>Jakub Kopec</t>
  </si>
  <si>
    <t>Filip Otřískal</t>
  </si>
  <si>
    <t>Mikuláš Pál</t>
  </si>
  <si>
    <t>Teplice, Anger</t>
  </si>
  <si>
    <t>Trutnov, Trutnov</t>
  </si>
  <si>
    <t>Valdice, Valdice</t>
  </si>
  <si>
    <t>Warszawa, Świt</t>
  </si>
  <si>
    <t>Znojmo, Husovy Sady</t>
  </si>
  <si>
    <t>Jiří Šíp</t>
  </si>
  <si>
    <t>Jaroslava Švancarová</t>
  </si>
  <si>
    <t>Petr Veselý</t>
  </si>
  <si>
    <t>Marek Vejvoda</t>
  </si>
  <si>
    <t>Podpůrná činnost</t>
  </si>
  <si>
    <t>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</si>
</sst>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"/>
  </numFmts>
  <fonts count="14" x14ac:knownFonts="1">
    <font>
      <sz val="11"/>
      <color theme="1"/>
      <name val="Calibri"/>
      <family val="2"/>
      <charset val="238"/>
      <scheme val="minor"/>
    </font>
    <font>
      <sz val="6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6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8"/>
      <color theme="0"/>
      <name val="Arial"/>
      <family val="2"/>
      <charset val="238"/>
    </font>
    <font>
      <sz val="5"/>
      <name val="Arial"/>
      <family val="2"/>
      <charset val="238"/>
    </font>
    <font>
      <sz val="12"/>
      <color theme="0"/>
      <name val="Arial"/>
      <family val="2"/>
      <charset val="238"/>
    </font>
    <font>
      <sz val="5"/>
      <color theme="0"/>
      <name val="Arial"/>
      <family val="2"/>
      <charset val="238"/>
    </font>
    <font>
      <sz val="6"/>
      <color theme="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medium">
        <color indexed="64"/>
      </top>
      <bottom style="thin">
        <color theme="0" tint="-0.24994659260841701"/>
      </bottom>
      <diagonal/>
    </border>
    <border>
      <left/>
      <right/>
      <top style="medium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medium">
        <color indexed="64"/>
      </top>
      <bottom style="thin">
        <color theme="0" tint="-0.24994659260841701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49" fontId="2" fillId="3" borderId="0" xfId="0" applyNumberFormat="1" applyFont="1" applyFill="1" applyAlignment="1">
      <alignment horizontal="left" vertical="center"/>
    </xf>
    <xf numFmtId="49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49" fontId="4" fillId="3" borderId="0" xfId="0" applyNumberFormat="1" applyFont="1" applyFill="1" applyAlignment="1">
      <alignment horizontal="left" vertical="center" shrinkToFit="1"/>
    </xf>
    <xf numFmtId="49" fontId="2" fillId="3" borderId="0" xfId="0" applyNumberFormat="1" applyFont="1" applyFill="1" applyAlignment="1">
      <alignment horizontal="left" vertical="center" shrinkToFit="1"/>
    </xf>
    <xf numFmtId="49" fontId="10" fillId="3" borderId="0" xfId="0" applyNumberFormat="1" applyFont="1" applyFill="1" applyAlignment="1">
      <alignment horizontal="left" vertical="center"/>
    </xf>
    <xf numFmtId="49" fontId="1" fillId="3" borderId="0" xfId="0" applyNumberFormat="1" applyFont="1" applyFill="1" applyAlignment="1">
      <alignment horizontal="left" vertical="center"/>
    </xf>
    <xf numFmtId="0" fontId="1" fillId="3" borderId="0" xfId="0" applyFont="1" applyFill="1" applyAlignment="1">
      <alignment vertical="top" wrapText="1" readingOrder="1"/>
    </xf>
    <xf numFmtId="49" fontId="11" fillId="3" borderId="0" xfId="0" applyNumberFormat="1" applyFont="1" applyFill="1" applyAlignment="1">
      <alignment horizontal="left" vertical="center"/>
    </xf>
    <xf numFmtId="49" fontId="12" fillId="3" borderId="0" xfId="0" applyNumberFormat="1" applyFont="1" applyFill="1" applyAlignment="1">
      <alignment horizontal="left" vertical="center"/>
    </xf>
    <xf numFmtId="49" fontId="13" fillId="3" borderId="0" xfId="0" applyNumberFormat="1" applyFont="1" applyFill="1" applyAlignment="1">
      <alignment horizontal="left" vertical="center"/>
    </xf>
    <xf numFmtId="0" fontId="1" fillId="3" borderId="0" xfId="0" applyFont="1" applyFill="1" applyAlignment="1">
      <alignment horizontal="justify" vertical="top" wrapText="1" readingOrder="1"/>
    </xf>
    <xf numFmtId="49" fontId="1" fillId="3" borderId="2" xfId="0" applyNumberFormat="1" applyFont="1" applyFill="1" applyBorder="1" applyAlignment="1">
      <alignment horizontal="left" vertical="center"/>
    </xf>
    <xf numFmtId="49" fontId="1" fillId="3" borderId="3" xfId="0" applyNumberFormat="1" applyFont="1" applyFill="1" applyBorder="1" applyAlignment="1">
      <alignment horizontal="left" vertical="center"/>
    </xf>
    <xf numFmtId="49" fontId="1" fillId="3" borderId="28" xfId="0" applyNumberFormat="1" applyFont="1" applyFill="1" applyBorder="1" applyAlignment="1">
      <alignment horizontal="left" vertical="center"/>
    </xf>
    <xf numFmtId="49" fontId="2" fillId="3" borderId="29" xfId="0" applyNumberFormat="1" applyFont="1" applyFill="1" applyBorder="1" applyAlignment="1">
      <alignment horizontal="left" vertical="center"/>
    </xf>
    <xf numFmtId="49" fontId="2" fillId="3" borderId="10" xfId="0" applyNumberFormat="1" applyFont="1" applyFill="1" applyBorder="1" applyAlignment="1">
      <alignment horizontal="left" vertical="center"/>
    </xf>
    <xf numFmtId="49" fontId="2" fillId="3" borderId="13" xfId="0" applyNumberFormat="1" applyFont="1" applyFill="1" applyBorder="1" applyAlignment="1">
      <alignment horizontal="left" vertical="center"/>
    </xf>
    <xf numFmtId="0" fontId="2" fillId="5" borderId="11" xfId="0" applyFont="1" applyFill="1" applyBorder="1" applyAlignment="1">
      <alignment horizontal="center" vertical="center" shrinkToFit="1"/>
    </xf>
    <xf numFmtId="0" fontId="2" fillId="5" borderId="26" xfId="0" applyFont="1" applyFill="1" applyBorder="1" applyAlignment="1">
      <alignment horizontal="center" vertical="center" shrinkToFit="1"/>
    </xf>
    <xf numFmtId="0" fontId="2" fillId="5" borderId="12" xfId="0" applyFont="1" applyFill="1" applyBorder="1" applyAlignment="1">
      <alignment horizontal="center" vertical="center" shrinkToFit="1"/>
    </xf>
    <xf numFmtId="2" fontId="2" fillId="5" borderId="11" xfId="0" applyNumberFormat="1" applyFont="1" applyFill="1" applyBorder="1" applyAlignment="1">
      <alignment horizontal="center" vertical="center" shrinkToFit="1"/>
    </xf>
    <xf numFmtId="2" fontId="2" fillId="5" borderId="26" xfId="0" applyNumberFormat="1" applyFont="1" applyFill="1" applyBorder="1" applyAlignment="1">
      <alignment horizontal="center" vertical="center" shrinkToFit="1"/>
    </xf>
    <xf numFmtId="2" fontId="2" fillId="5" borderId="12" xfId="0" applyNumberFormat="1" applyFont="1" applyFill="1" applyBorder="1" applyAlignment="1">
      <alignment horizontal="center" vertical="center" shrinkToFit="1"/>
    </xf>
    <xf numFmtId="49" fontId="2" fillId="5" borderId="11" xfId="0" applyNumberFormat="1" applyFont="1" applyFill="1" applyBorder="1" applyAlignment="1">
      <alignment horizontal="left" vertical="center" shrinkToFit="1"/>
    </xf>
    <xf numFmtId="49" fontId="2" fillId="5" borderId="26" xfId="0" applyNumberFormat="1" applyFont="1" applyFill="1" applyBorder="1" applyAlignment="1">
      <alignment horizontal="left" vertical="center" shrinkToFit="1"/>
    </xf>
    <xf numFmtId="49" fontId="2" fillId="5" borderId="12" xfId="0" applyNumberFormat="1" applyFont="1" applyFill="1" applyBorder="1" applyAlignment="1">
      <alignment horizontal="left" vertical="center" shrinkToFit="1"/>
    </xf>
    <xf numFmtId="1" fontId="2" fillId="5" borderId="26" xfId="0" applyNumberFormat="1" applyFont="1" applyFill="1" applyBorder="1" applyAlignment="1">
      <alignment horizontal="center" vertical="center" shrinkToFit="1"/>
    </xf>
    <xf numFmtId="1" fontId="2" fillId="5" borderId="27" xfId="0" applyNumberFormat="1" applyFont="1" applyFill="1" applyBorder="1" applyAlignment="1">
      <alignment horizontal="center" vertical="center" shrinkToFit="1"/>
    </xf>
    <xf numFmtId="49" fontId="10" fillId="3" borderId="19" xfId="0" applyNumberFormat="1" applyFont="1" applyFill="1" applyBorder="1" applyAlignment="1">
      <alignment horizontal="center" vertical="center" shrinkToFit="1"/>
    </xf>
    <xf numFmtId="49" fontId="10" fillId="3" borderId="20" xfId="0" applyNumberFormat="1" applyFont="1" applyFill="1" applyBorder="1" applyAlignment="1">
      <alignment horizontal="center" vertical="center" shrinkToFit="1"/>
    </xf>
    <xf numFmtId="49" fontId="10" fillId="3" borderId="21" xfId="0" applyNumberFormat="1" applyFont="1" applyFill="1" applyBorder="1" applyAlignment="1">
      <alignment horizontal="center" vertical="center" shrinkToFit="1"/>
    </xf>
    <xf numFmtId="49" fontId="10" fillId="3" borderId="22" xfId="0" applyNumberFormat="1" applyFont="1" applyFill="1" applyBorder="1" applyAlignment="1">
      <alignment horizontal="center" vertical="center" shrinkToFit="1"/>
    </xf>
    <xf numFmtId="49" fontId="10" fillId="3" borderId="21" xfId="0" applyNumberFormat="1" applyFont="1" applyFill="1" applyBorder="1" applyAlignment="1">
      <alignment horizontal="left" vertical="center" shrinkToFit="1"/>
    </xf>
    <xf numFmtId="49" fontId="10" fillId="3" borderId="20" xfId="0" applyNumberFormat="1" applyFont="1" applyFill="1" applyBorder="1" applyAlignment="1">
      <alignment horizontal="left" vertical="center" shrinkToFit="1"/>
    </xf>
    <xf numFmtId="49" fontId="10" fillId="3" borderId="22" xfId="0" applyNumberFormat="1" applyFont="1" applyFill="1" applyBorder="1" applyAlignment="1">
      <alignment horizontal="left" vertical="center" shrinkToFit="1"/>
    </xf>
    <xf numFmtId="49" fontId="10" fillId="5" borderId="23" xfId="0" applyNumberFormat="1" applyFont="1" applyFill="1" applyBorder="1" applyAlignment="1">
      <alignment horizontal="left" vertical="center" shrinkToFit="1"/>
    </xf>
    <xf numFmtId="49" fontId="10" fillId="5" borderId="20" xfId="0" applyNumberFormat="1" applyFont="1" applyFill="1" applyBorder="1" applyAlignment="1">
      <alignment horizontal="center" vertical="center" shrinkToFit="1"/>
    </xf>
    <xf numFmtId="49" fontId="10" fillId="5" borderId="24" xfId="0" applyNumberFormat="1" applyFont="1" applyFill="1" applyBorder="1" applyAlignment="1">
      <alignment horizontal="center" vertical="center" shrinkToFit="1"/>
    </xf>
    <xf numFmtId="0" fontId="2" fillId="3" borderId="25" xfId="0" applyFont="1" applyFill="1" applyBorder="1" applyAlignment="1">
      <alignment horizontal="center" vertical="center" shrinkToFit="1"/>
    </xf>
    <xf numFmtId="0" fontId="2" fillId="3" borderId="26" xfId="0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horizontal="center" vertical="center" shrinkToFit="1"/>
    </xf>
    <xf numFmtId="2" fontId="2" fillId="3" borderId="11" xfId="0" applyNumberFormat="1" applyFont="1" applyFill="1" applyBorder="1" applyAlignment="1">
      <alignment horizontal="center" vertical="center" shrinkToFit="1"/>
    </xf>
    <xf numFmtId="2" fontId="2" fillId="3" borderId="26" xfId="0" applyNumberFormat="1" applyFont="1" applyFill="1" applyBorder="1" applyAlignment="1">
      <alignment horizontal="center" vertical="center" shrinkToFit="1"/>
    </xf>
    <xf numFmtId="2" fontId="2" fillId="3" borderId="12" xfId="0" applyNumberFormat="1" applyFont="1" applyFill="1" applyBorder="1" applyAlignment="1">
      <alignment horizontal="center" vertical="center" shrinkToFit="1"/>
    </xf>
    <xf numFmtId="49" fontId="2" fillId="3" borderId="11" xfId="0" applyNumberFormat="1" applyFont="1" applyFill="1" applyBorder="1" applyAlignment="1">
      <alignment horizontal="left" vertical="center" shrinkToFit="1"/>
    </xf>
    <xf numFmtId="49" fontId="2" fillId="3" borderId="26" xfId="0" applyNumberFormat="1" applyFont="1" applyFill="1" applyBorder="1" applyAlignment="1">
      <alignment horizontal="left" vertical="center" shrinkToFit="1"/>
    </xf>
    <xf numFmtId="49" fontId="2" fillId="3" borderId="12" xfId="0" applyNumberFormat="1" applyFont="1" applyFill="1" applyBorder="1" applyAlignment="1">
      <alignment horizontal="left" vertical="center" shrinkToFit="1"/>
    </xf>
    <xf numFmtId="1" fontId="2" fillId="3" borderId="26" xfId="0" applyNumberFormat="1" applyFont="1" applyFill="1" applyBorder="1" applyAlignment="1">
      <alignment horizontal="center" vertical="center" shrinkToFit="1"/>
    </xf>
    <xf numFmtId="1" fontId="2" fillId="3" borderId="27" xfId="0" applyNumberFormat="1" applyFont="1" applyFill="1" applyBorder="1" applyAlignment="1">
      <alignment horizontal="center" vertical="center" shrinkToFit="1"/>
    </xf>
    <xf numFmtId="0" fontId="2" fillId="5" borderId="25" xfId="0" applyFont="1" applyFill="1" applyBorder="1" applyAlignment="1">
      <alignment horizontal="center" vertical="center" shrinkToFit="1"/>
    </xf>
    <xf numFmtId="49" fontId="10" fillId="3" borderId="24" xfId="0" applyNumberFormat="1" applyFont="1" applyFill="1" applyBorder="1" applyAlignment="1">
      <alignment horizontal="center" vertical="center" shrinkToFit="1"/>
    </xf>
    <xf numFmtId="49" fontId="10" fillId="5" borderId="19" xfId="0" applyNumberFormat="1" applyFont="1" applyFill="1" applyBorder="1" applyAlignment="1">
      <alignment horizontal="center" vertical="center" shrinkToFit="1"/>
    </xf>
    <xf numFmtId="49" fontId="10" fillId="5" borderId="21" xfId="0" applyNumberFormat="1" applyFont="1" applyFill="1" applyBorder="1" applyAlignment="1">
      <alignment horizontal="center" vertical="center" shrinkToFit="1"/>
    </xf>
    <xf numFmtId="49" fontId="10" fillId="5" borderId="22" xfId="0" applyNumberFormat="1" applyFont="1" applyFill="1" applyBorder="1" applyAlignment="1">
      <alignment horizontal="center" vertical="center" shrinkToFit="1"/>
    </xf>
    <xf numFmtId="49" fontId="10" fillId="5" borderId="4" xfId="0" applyNumberFormat="1" applyFont="1" applyFill="1" applyBorder="1" applyAlignment="1">
      <alignment horizontal="left" vertical="center" shrinkToFit="1"/>
    </xf>
    <xf numFmtId="49" fontId="10" fillId="5" borderId="5" xfId="0" applyNumberFormat="1" applyFont="1" applyFill="1" applyBorder="1" applyAlignment="1">
      <alignment horizontal="left" vertical="center" shrinkToFit="1"/>
    </xf>
    <xf numFmtId="49" fontId="10" fillId="5" borderId="4" xfId="0" applyNumberFormat="1" applyFont="1" applyFill="1" applyBorder="1" applyAlignment="1">
      <alignment horizontal="right" vertical="center" shrinkToFit="1"/>
    </xf>
    <xf numFmtId="49" fontId="10" fillId="5" borderId="5" xfId="0" applyNumberFormat="1" applyFont="1" applyFill="1" applyBorder="1" applyAlignment="1">
      <alignment horizontal="right" vertical="center" shrinkToFit="1"/>
    </xf>
    <xf numFmtId="49" fontId="10" fillId="5" borderId="7" xfId="0" applyNumberFormat="1" applyFont="1" applyFill="1" applyBorder="1" applyAlignment="1">
      <alignment horizontal="left" vertical="center" shrinkToFit="1"/>
    </xf>
    <xf numFmtId="164" fontId="2" fillId="3" borderId="15" xfId="0" applyNumberFormat="1" applyFont="1" applyFill="1" applyBorder="1" applyAlignment="1">
      <alignment horizontal="left" vertical="center" shrinkToFit="1"/>
    </xf>
    <xf numFmtId="164" fontId="2" fillId="3" borderId="16" xfId="0" applyNumberFormat="1" applyFont="1" applyFill="1" applyBorder="1" applyAlignment="1">
      <alignment horizontal="left" vertical="center" shrinkToFit="1"/>
    </xf>
    <xf numFmtId="49" fontId="2" fillId="3" borderId="17" xfId="0" applyNumberFormat="1" applyFont="1" applyFill="1" applyBorder="1" applyAlignment="1">
      <alignment horizontal="left" vertical="center" shrinkToFit="1"/>
    </xf>
    <xf numFmtId="49" fontId="2" fillId="3" borderId="16" xfId="0" applyNumberFormat="1" applyFont="1" applyFill="1" applyBorder="1" applyAlignment="1">
      <alignment horizontal="left" vertical="center" shrinkToFit="1"/>
    </xf>
    <xf numFmtId="49" fontId="2" fillId="3" borderId="17" xfId="0" applyNumberFormat="1" applyFont="1" applyFill="1" applyBorder="1" applyAlignment="1">
      <alignment horizontal="right" vertical="center" shrinkToFit="1"/>
    </xf>
    <xf numFmtId="49" fontId="2" fillId="3" borderId="16" xfId="0" applyNumberFormat="1" applyFont="1" applyFill="1" applyBorder="1" applyAlignment="1">
      <alignment horizontal="right" vertical="center" shrinkToFit="1"/>
    </xf>
    <xf numFmtId="0" fontId="2" fillId="3" borderId="17" xfId="0" applyFont="1" applyFill="1" applyBorder="1" applyAlignment="1">
      <alignment horizontal="left" vertical="center" shrinkToFit="1"/>
    </xf>
    <xf numFmtId="0" fontId="2" fillId="3" borderId="16" xfId="0" applyFont="1" applyFill="1" applyBorder="1" applyAlignment="1">
      <alignment horizontal="left" vertical="center" shrinkToFit="1"/>
    </xf>
    <xf numFmtId="49" fontId="2" fillId="3" borderId="18" xfId="0" applyNumberFormat="1" applyFont="1" applyFill="1" applyBorder="1" applyAlignment="1">
      <alignment horizontal="left" vertical="center" shrinkToFit="1"/>
    </xf>
    <xf numFmtId="164" fontId="2" fillId="5" borderId="15" xfId="0" applyNumberFormat="1" applyFont="1" applyFill="1" applyBorder="1" applyAlignment="1">
      <alignment horizontal="left" vertical="center" shrinkToFit="1"/>
    </xf>
    <xf numFmtId="164" fontId="2" fillId="5" borderId="16" xfId="0" applyNumberFormat="1" applyFont="1" applyFill="1" applyBorder="1" applyAlignment="1">
      <alignment horizontal="left" vertical="center" shrinkToFit="1"/>
    </xf>
    <xf numFmtId="49" fontId="10" fillId="3" borderId="14" xfId="0" applyNumberFormat="1" applyFont="1" applyFill="1" applyBorder="1" applyAlignment="1">
      <alignment horizontal="left" vertical="center" shrinkToFit="1"/>
    </xf>
    <xf numFmtId="49" fontId="10" fillId="3" borderId="5" xfId="0" applyNumberFormat="1" applyFont="1" applyFill="1" applyBorder="1" applyAlignment="1">
      <alignment horizontal="left" vertical="center" shrinkToFit="1"/>
    </xf>
    <xf numFmtId="49" fontId="10" fillId="3" borderId="4" xfId="0" applyNumberFormat="1" applyFont="1" applyFill="1" applyBorder="1" applyAlignment="1">
      <alignment horizontal="left" vertical="center" shrinkToFit="1"/>
    </xf>
    <xf numFmtId="49" fontId="10" fillId="3" borderId="4" xfId="0" applyNumberFormat="1" applyFont="1" applyFill="1" applyBorder="1" applyAlignment="1">
      <alignment horizontal="right" vertical="center" shrinkToFit="1"/>
    </xf>
    <xf numFmtId="49" fontId="10" fillId="3" borderId="5" xfId="0" applyNumberFormat="1" applyFont="1" applyFill="1" applyBorder="1" applyAlignment="1">
      <alignment horizontal="right" vertical="center" shrinkToFit="1"/>
    </xf>
    <xf numFmtId="49" fontId="10" fillId="3" borderId="7" xfId="0" applyNumberFormat="1" applyFont="1" applyFill="1" applyBorder="1" applyAlignment="1">
      <alignment horizontal="left" vertical="center" shrinkToFit="1"/>
    </xf>
    <xf numFmtId="49" fontId="10" fillId="5" borderId="14" xfId="0" applyNumberFormat="1" applyFont="1" applyFill="1" applyBorder="1" applyAlignment="1">
      <alignment horizontal="left" vertical="center" shrinkToFit="1"/>
    </xf>
    <xf numFmtId="49" fontId="2" fillId="5" borderId="17" xfId="0" applyNumberFormat="1" applyFont="1" applyFill="1" applyBorder="1" applyAlignment="1">
      <alignment horizontal="left" vertical="center" shrinkToFit="1"/>
    </xf>
    <xf numFmtId="49" fontId="2" fillId="5" borderId="16" xfId="0" applyNumberFormat="1" applyFont="1" applyFill="1" applyBorder="1" applyAlignment="1">
      <alignment horizontal="left" vertical="center" shrinkToFit="1"/>
    </xf>
    <xf numFmtId="49" fontId="2" fillId="5" borderId="17" xfId="0" applyNumberFormat="1" applyFont="1" applyFill="1" applyBorder="1" applyAlignment="1">
      <alignment horizontal="right" vertical="center" shrinkToFit="1"/>
    </xf>
    <xf numFmtId="49" fontId="2" fillId="5" borderId="16" xfId="0" applyNumberFormat="1" applyFont="1" applyFill="1" applyBorder="1" applyAlignment="1">
      <alignment horizontal="right" vertical="center" shrinkToFit="1"/>
    </xf>
    <xf numFmtId="0" fontId="2" fillId="5" borderId="17" xfId="0" applyFont="1" applyFill="1" applyBorder="1" applyAlignment="1">
      <alignment horizontal="left" vertical="center" shrinkToFit="1"/>
    </xf>
    <xf numFmtId="0" fontId="2" fillId="5" borderId="16" xfId="0" applyFont="1" applyFill="1" applyBorder="1" applyAlignment="1">
      <alignment horizontal="left" vertical="center" shrinkToFit="1"/>
    </xf>
    <xf numFmtId="49" fontId="2" fillId="5" borderId="18" xfId="0" applyNumberFormat="1" applyFont="1" applyFill="1" applyBorder="1" applyAlignment="1">
      <alignment horizontal="left" vertical="center" shrinkToFit="1"/>
    </xf>
    <xf numFmtId="14" fontId="5" fillId="2" borderId="10" xfId="0" applyNumberFormat="1" applyFont="1" applyFill="1" applyBorder="1" applyAlignment="1">
      <alignment horizontal="left" vertical="center" shrinkToFit="1"/>
    </xf>
    <xf numFmtId="49" fontId="5" fillId="2" borderId="10" xfId="0" applyNumberFormat="1" applyFont="1" applyFill="1" applyBorder="1" applyAlignment="1">
      <alignment horizontal="left" vertical="center" shrinkToFit="1"/>
    </xf>
    <xf numFmtId="49" fontId="5" fillId="2" borderId="11" xfId="0" applyNumberFormat="1" applyFont="1" applyFill="1" applyBorder="1" applyAlignment="1">
      <alignment horizontal="left" vertical="center" shrinkToFit="1"/>
    </xf>
    <xf numFmtId="1" fontId="2" fillId="3" borderId="10" xfId="0" applyNumberFormat="1" applyFont="1" applyFill="1" applyBorder="1" applyAlignment="1">
      <alignment horizontal="center" vertical="center" shrinkToFit="1"/>
    </xf>
    <xf numFmtId="1" fontId="2" fillId="3" borderId="12" xfId="0" applyNumberFormat="1" applyFont="1" applyFill="1" applyBorder="1" applyAlignment="1">
      <alignment horizontal="center" vertical="center" shrinkToFit="1"/>
    </xf>
    <xf numFmtId="1" fontId="2" fillId="3" borderId="13" xfId="0" applyNumberFormat="1" applyFont="1" applyFill="1" applyBorder="1" applyAlignment="1">
      <alignment horizontal="center" vertical="center" shrinkToFit="1"/>
    </xf>
    <xf numFmtId="49" fontId="4" fillId="3" borderId="1" xfId="0" applyNumberFormat="1" applyFont="1" applyFill="1" applyBorder="1" applyAlignment="1">
      <alignment horizontal="left" vertical="center" shrinkToFit="1"/>
    </xf>
    <xf numFmtId="49" fontId="10" fillId="2" borderId="3" xfId="0" applyNumberFormat="1" applyFont="1" applyFill="1" applyBorder="1" applyAlignment="1">
      <alignment horizontal="left" vertical="center" shrinkToFit="1"/>
    </xf>
    <xf numFmtId="49" fontId="10" fillId="2" borderId="4" xfId="0" applyNumberFormat="1" applyFont="1" applyFill="1" applyBorder="1" applyAlignment="1">
      <alignment horizontal="left" vertical="center" shrinkToFit="1"/>
    </xf>
    <xf numFmtId="49" fontId="10" fillId="3" borderId="4" xfId="0" applyNumberFormat="1" applyFont="1" applyFill="1" applyBorder="1" applyAlignment="1">
      <alignment horizontal="center" vertical="center" shrinkToFit="1"/>
    </xf>
    <xf numFmtId="49" fontId="10" fillId="3" borderId="5" xfId="0" applyNumberFormat="1" applyFont="1" applyFill="1" applyBorder="1" applyAlignment="1">
      <alignment horizontal="center" vertical="center" shrinkToFit="1"/>
    </xf>
    <xf numFmtId="49" fontId="10" fillId="3" borderId="6" xfId="0" applyNumberFormat="1" applyFont="1" applyFill="1" applyBorder="1" applyAlignment="1">
      <alignment horizontal="center" vertical="center" shrinkToFit="1"/>
    </xf>
    <xf numFmtId="49" fontId="10" fillId="3" borderId="7" xfId="0" applyNumberFormat="1" applyFont="1" applyFill="1" applyBorder="1" applyAlignment="1">
      <alignment horizontal="center" vertical="center" shrinkToFit="1"/>
    </xf>
    <xf numFmtId="49" fontId="5" fillId="2" borderId="8" xfId="0" applyNumberFormat="1" applyFont="1" applyFill="1" applyBorder="1" applyAlignment="1">
      <alignment horizontal="left" vertical="center" shrinkToFit="1"/>
    </xf>
    <xf numFmtId="49" fontId="5" fillId="2" borderId="9" xfId="0" applyNumberFormat="1" applyFont="1" applyFill="1" applyBorder="1" applyAlignment="1">
      <alignment horizontal="left" vertical="center" shrinkToFit="1"/>
    </xf>
    <xf numFmtId="49" fontId="7" fillId="4" borderId="0" xfId="0" applyNumberFormat="1" applyFont="1" applyFill="1" applyAlignment="1">
      <alignment horizontal="left" vertical="center" shrinkToFit="1"/>
    </xf>
    <xf numFmtId="49" fontId="8" fillId="4" borderId="0" xfId="0" applyNumberFormat="1" applyFont="1" applyFill="1" applyAlignment="1">
      <alignment horizontal="left" vertical="center" shrinkToFit="1"/>
    </xf>
    <xf numFmtId="49" fontId="10" fillId="2" borderId="2" xfId="0" applyNumberFormat="1" applyFont="1" applyFill="1" applyBorder="1" applyAlignment="1">
      <alignment horizontal="left" vertical="center" shrinkToFit="1"/>
    </xf>
    <xf numFmtId="0" fontId="2" fillId="3" borderId="25" xfId="0" applyFont="1" applyFill="1" applyBorder="1" applyAlignment="1">
      <alignment horizontal="left" vertical="center" shrinkToFit="1"/>
    </xf>
    <xf numFmtId="0" fontId="2" fillId="3" borderId="26" xfId="0" applyFont="1" applyFill="1" applyBorder="1" applyAlignment="1">
      <alignment horizontal="left" vertical="center" shrinkToFit="1"/>
    </xf>
    <xf numFmtId="0" fontId="2" fillId="3" borderId="12" xfId="0" applyFont="1" applyFill="1" applyBorder="1" applyAlignment="1">
      <alignment horizontal="left" vertical="center" shrinkToFit="1"/>
    </xf>
    <xf numFmtId="1" fontId="2" fillId="3" borderId="11" xfId="0" applyNumberFormat="1" applyFont="1" applyFill="1" applyBorder="1" applyAlignment="1">
      <alignment horizontal="center" vertical="center" shrinkToFit="1"/>
    </xf>
  </cellXfs>
  <cellStyles count="3">
    <cellStyle name="Hypertextový odkaz 2" xfId="2" xr:uid="{8258FE6B-C13B-4313-8FA8-E18083895A7B}"/>
    <cellStyle name="Normální" xfId="0" builtinId="0"/>
    <cellStyle name="Normální 2" xfId="1" xr:uid="{0C115A5B-25BB-4CA6-BEAD-3FD4FE650DC8}"/>
  </cellStyles>
  <dxfs count="0"/>
  <tableStyles count="0" defaultTableStyle="TableStyleMedium2" defaultPivotStyle="PivotStyleLight16"/>
  <colors>
    <mruColors>
      <color rgb="FFFFFFE6"/>
      <color rgb="FFFFFFEB"/>
      <color rgb="FFFFFFF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92</xdr:col>
      <xdr:colOff>34962</xdr:colOff>
      <xdr:row>45</xdr:row>
      <xdr:rowOff>30961</xdr:rowOff>
    </xdr:from>
    <xdr:to>
      <xdr:col>103</xdr:col>
      <xdr:colOff>94074</xdr:colOff>
      <xdr:row>52</xdr:row>
      <xdr:rowOff>33172</xdr:rowOff>
    </xdr:to>
    <xdr:sp macro="" textlink="">
      <xdr:nvSpPr>
        <xdr:cNvPr id="2" name="Řečová bublina: obdélníkový bublinový popisek 1">
          <a:extLst>
            <a:ext uri="{FF2B5EF4-FFF2-40B4-BE49-F238E27FC236}">
              <a16:creationId xmlns:a16="http://schemas.microsoft.com/office/drawing/2014/main" id="{BCF0081D-CD8B-419C-96C1-45E81A28019C}"/>
            </a:ext>
          </a:extLst>
        </xdr:cNvPr>
        <xdr:cNvSpPr/>
      </xdr:nvSpPr>
      <xdr:spPr>
        <a:xfrm>
          <a:off x="10550562" y="7003261"/>
          <a:ext cx="1316412" cy="1021386"/>
        </a:xfrm>
        <a:prstGeom prst="wedgeRectCallout">
          <a:avLst>
            <a:gd name="adj1" fmla="val -244386"/>
            <a:gd name="adj2" fmla="val -19982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Zapisují se KILOMETRY,</a:t>
          </a:r>
          <a:r>
            <a:rPr lang="cs-CZ" sz="8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nikoliv cestovní příplatek. Kilometry se zapisují jako celé číslo a pouze jedním směrem. Princip "druhého výpočtu" je vysvětlen v normě</a:t>
          </a:r>
          <a:endParaRPr lang="cs-CZ" sz="8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53</xdr:col>
      <xdr:colOff>26613</xdr:colOff>
      <xdr:row>13</xdr:row>
      <xdr:rowOff>28160</xdr:rowOff>
    </xdr:from>
    <xdr:to>
      <xdr:col>65</xdr:col>
      <xdr:colOff>100340</xdr:colOff>
      <xdr:row>15</xdr:row>
      <xdr:rowOff>109701</xdr:rowOff>
    </xdr:to>
    <xdr:sp macro="" textlink="">
      <xdr:nvSpPr>
        <xdr:cNvPr id="3" name="Řečová bublina: obdélníkový bublinový popisek 2">
          <a:extLst>
            <a:ext uri="{FF2B5EF4-FFF2-40B4-BE49-F238E27FC236}">
              <a16:creationId xmlns:a16="http://schemas.microsoft.com/office/drawing/2014/main" id="{895200A0-2630-441A-98EA-77319E0D6560}"/>
            </a:ext>
          </a:extLst>
        </xdr:cNvPr>
        <xdr:cNvSpPr/>
      </xdr:nvSpPr>
      <xdr:spPr>
        <a:xfrm>
          <a:off x="6084513" y="2190335"/>
          <a:ext cx="1445327" cy="433966"/>
        </a:xfrm>
        <a:prstGeom prst="wedgeRectCallout">
          <a:avLst>
            <a:gd name="adj1" fmla="val -40977"/>
            <a:gd name="adj2" fmla="val -37036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Jméno lze vybrat z nabídky. Řazení je dle křestních</a:t>
          </a:r>
          <a:r>
            <a:rPr lang="cs-CZ" sz="8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jmen</a:t>
          </a:r>
          <a:endParaRPr lang="cs-CZ" sz="800">
            <a:effectLst/>
          </a:endParaRPr>
        </a:p>
        <a:p>
          <a:pPr algn="l"/>
          <a:endParaRPr lang="cs-CZ" sz="1100"/>
        </a:p>
      </xdr:txBody>
    </xdr:sp>
    <xdr:clientData/>
  </xdr:twoCellAnchor>
  <xdr:twoCellAnchor>
    <xdr:from>
      <xdr:col>65</xdr:col>
      <xdr:colOff>69388</xdr:colOff>
      <xdr:row>8</xdr:row>
      <xdr:rowOff>51286</xdr:rowOff>
    </xdr:from>
    <xdr:to>
      <xdr:col>78</xdr:col>
      <xdr:colOff>25523</xdr:colOff>
      <xdr:row>10</xdr:row>
      <xdr:rowOff>124937</xdr:rowOff>
    </xdr:to>
    <xdr:sp macro="" textlink="">
      <xdr:nvSpPr>
        <xdr:cNvPr id="4" name="Řečová bublina: obdélníkový bublinový popisek 3">
          <a:extLst>
            <a:ext uri="{FF2B5EF4-FFF2-40B4-BE49-F238E27FC236}">
              <a16:creationId xmlns:a16="http://schemas.microsoft.com/office/drawing/2014/main" id="{CFCC8B14-3951-49B2-927C-3122D420B215}"/>
            </a:ext>
          </a:extLst>
        </xdr:cNvPr>
        <xdr:cNvSpPr/>
      </xdr:nvSpPr>
      <xdr:spPr>
        <a:xfrm>
          <a:off x="7498888" y="1470511"/>
          <a:ext cx="1442035" cy="426076"/>
        </a:xfrm>
        <a:prstGeom prst="wedgeRectCallout">
          <a:avLst>
            <a:gd name="adj1" fmla="val -16214"/>
            <a:gd name="adj2" fmla="val -19860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Formát data: DD.MM.RRRR</a:t>
          </a:r>
          <a:endParaRPr lang="cs-CZ" sz="1100"/>
        </a:p>
      </xdr:txBody>
    </xdr:sp>
    <xdr:clientData/>
  </xdr:twoCellAnchor>
  <xdr:twoCellAnchor>
    <xdr:from>
      <xdr:col>76</xdr:col>
      <xdr:colOff>22666</xdr:colOff>
      <xdr:row>12</xdr:row>
      <xdr:rowOff>90051</xdr:rowOff>
    </xdr:from>
    <xdr:to>
      <xdr:col>88</xdr:col>
      <xdr:colOff>96393</xdr:colOff>
      <xdr:row>15</xdr:row>
      <xdr:rowOff>113646</xdr:rowOff>
    </xdr:to>
    <xdr:sp macro="" textlink="">
      <xdr:nvSpPr>
        <xdr:cNvPr id="5" name="Řečová bublina: obdélníkový bublinový popisek 4">
          <a:extLst>
            <a:ext uri="{FF2B5EF4-FFF2-40B4-BE49-F238E27FC236}">
              <a16:creationId xmlns:a16="http://schemas.microsoft.com/office/drawing/2014/main" id="{EEF69253-400E-4968-B186-F2DA19849385}"/>
            </a:ext>
          </a:extLst>
        </xdr:cNvPr>
        <xdr:cNvSpPr/>
      </xdr:nvSpPr>
      <xdr:spPr>
        <a:xfrm>
          <a:off x="8709466" y="2137926"/>
          <a:ext cx="1445327" cy="490320"/>
        </a:xfrm>
        <a:prstGeom prst="wedgeRectCallout">
          <a:avLst>
            <a:gd name="adj1" fmla="val 3115"/>
            <a:gd name="adj2" fmla="val -32042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Město,</a:t>
          </a:r>
          <a:r>
            <a:rPr lang="cs-CZ" sz="8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odkud je účtovaná cesta. Musí být stejné jako v prohlášení rozhodčího</a:t>
          </a:r>
          <a:endParaRPr lang="cs-CZ" sz="1100"/>
        </a:p>
      </xdr:txBody>
    </xdr:sp>
    <xdr:clientData/>
  </xdr:twoCellAnchor>
  <xdr:twoCellAnchor>
    <xdr:from>
      <xdr:col>88</xdr:col>
      <xdr:colOff>95226</xdr:colOff>
      <xdr:row>8</xdr:row>
      <xdr:rowOff>4324</xdr:rowOff>
    </xdr:from>
    <xdr:to>
      <xdr:col>99</xdr:col>
      <xdr:colOff>0</xdr:colOff>
      <xdr:row>10</xdr:row>
      <xdr:rowOff>176389</xdr:rowOff>
    </xdr:to>
    <xdr:sp macro="" textlink="">
      <xdr:nvSpPr>
        <xdr:cNvPr id="6" name="Řečová bublina: obdélníkový bublinový popisek 5">
          <a:extLst>
            <a:ext uri="{FF2B5EF4-FFF2-40B4-BE49-F238E27FC236}">
              <a16:creationId xmlns:a16="http://schemas.microsoft.com/office/drawing/2014/main" id="{C8DB42AE-23DF-48E5-86C4-E52972041F0F}"/>
            </a:ext>
          </a:extLst>
        </xdr:cNvPr>
        <xdr:cNvSpPr/>
      </xdr:nvSpPr>
      <xdr:spPr>
        <a:xfrm>
          <a:off x="10153626" y="1423549"/>
          <a:ext cx="1162074" cy="524490"/>
        </a:xfrm>
        <a:prstGeom prst="wedgeRectCallout">
          <a:avLst>
            <a:gd name="adj1" fmla="val 6156"/>
            <a:gd name="adj2" fmla="val -1714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Počet zápasů celkem</a:t>
          </a:r>
          <a:r>
            <a:rPr lang="cs-CZ" sz="8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na této výplatnici.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8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Pole počítá excel sám</a:t>
          </a:r>
          <a:endParaRPr lang="cs-CZ" sz="1100"/>
        </a:p>
      </xdr:txBody>
    </xdr:sp>
    <xdr:clientData/>
  </xdr:twoCellAnchor>
  <xdr:twoCellAnchor>
    <xdr:from>
      <xdr:col>101</xdr:col>
      <xdr:colOff>104271</xdr:colOff>
      <xdr:row>13</xdr:row>
      <xdr:rowOff>12454</xdr:rowOff>
    </xdr:from>
    <xdr:to>
      <xdr:col>117</xdr:col>
      <xdr:colOff>108533</xdr:colOff>
      <xdr:row>15</xdr:row>
      <xdr:rowOff>125249</xdr:rowOff>
    </xdr:to>
    <xdr:sp macro="" textlink="">
      <xdr:nvSpPr>
        <xdr:cNvPr id="7" name="Řečová bublina: obdélníkový bublinový popisek 6">
          <a:extLst>
            <a:ext uri="{FF2B5EF4-FFF2-40B4-BE49-F238E27FC236}">
              <a16:creationId xmlns:a16="http://schemas.microsoft.com/office/drawing/2014/main" id="{1AD88A8D-46CE-4758-B9FC-E568BAB24124}"/>
            </a:ext>
          </a:extLst>
        </xdr:cNvPr>
        <xdr:cNvSpPr/>
      </xdr:nvSpPr>
      <xdr:spPr>
        <a:xfrm>
          <a:off x="11648571" y="2174629"/>
          <a:ext cx="1833062" cy="465220"/>
        </a:xfrm>
        <a:prstGeom prst="wedgeRectCallout">
          <a:avLst>
            <a:gd name="adj1" fmla="val -66978"/>
            <a:gd name="adj2" fmla="val -33385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Celková odměna</a:t>
          </a:r>
          <a:r>
            <a:rPr lang="cs-CZ" sz="8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(součet dílčích odměn) za všechny zápasy na výplatnici. Pole počítá excel sám</a:t>
          </a:r>
          <a:endParaRPr lang="cs-CZ" sz="1100"/>
        </a:p>
      </xdr:txBody>
    </xdr:sp>
    <xdr:clientData/>
  </xdr:twoCellAnchor>
  <xdr:twoCellAnchor>
    <xdr:from>
      <xdr:col>55</xdr:col>
      <xdr:colOff>91741</xdr:colOff>
      <xdr:row>23</xdr:row>
      <xdr:rowOff>51743</xdr:rowOff>
    </xdr:from>
    <xdr:to>
      <xdr:col>62</xdr:col>
      <xdr:colOff>82315</xdr:colOff>
      <xdr:row>25</xdr:row>
      <xdr:rowOff>82315</xdr:rowOff>
    </xdr:to>
    <xdr:sp macro="" textlink="">
      <xdr:nvSpPr>
        <xdr:cNvPr id="8" name="Řečová bublina: obdélníkový bublinový popisek 7">
          <a:extLst>
            <a:ext uri="{FF2B5EF4-FFF2-40B4-BE49-F238E27FC236}">
              <a16:creationId xmlns:a16="http://schemas.microsoft.com/office/drawing/2014/main" id="{F6F6280E-AD39-4A7B-A70E-5C7B6D028FE4}"/>
            </a:ext>
          </a:extLst>
        </xdr:cNvPr>
        <xdr:cNvSpPr/>
      </xdr:nvSpPr>
      <xdr:spPr>
        <a:xfrm>
          <a:off x="6378241" y="3699818"/>
          <a:ext cx="790674" cy="382997"/>
        </a:xfrm>
        <a:prstGeom prst="wedgeRectCallout">
          <a:avLst>
            <a:gd name="adj1" fmla="val -71821"/>
            <a:gd name="adj2" fmla="val -22655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Formát data: DD.MM.RRRR</a:t>
          </a:r>
          <a:endParaRPr lang="cs-CZ" sz="1100"/>
        </a:p>
      </xdr:txBody>
    </xdr:sp>
    <xdr:clientData/>
  </xdr:twoCellAnchor>
  <xdr:twoCellAnchor>
    <xdr:from>
      <xdr:col>64</xdr:col>
      <xdr:colOff>26682</xdr:colOff>
      <xdr:row>20</xdr:row>
      <xdr:rowOff>85077</xdr:rowOff>
    </xdr:from>
    <xdr:to>
      <xdr:col>74</xdr:col>
      <xdr:colOff>91530</xdr:colOff>
      <xdr:row>33</xdr:row>
      <xdr:rowOff>194291</xdr:rowOff>
    </xdr:to>
    <xdr:sp macro="" textlink="">
      <xdr:nvSpPr>
        <xdr:cNvPr id="9" name="Řečová bublina: obdélníkový bublinový popisek 8">
          <a:extLst>
            <a:ext uri="{FF2B5EF4-FFF2-40B4-BE49-F238E27FC236}">
              <a16:creationId xmlns:a16="http://schemas.microsoft.com/office/drawing/2014/main" id="{3DEE6F28-39EA-49F9-9184-7108843D8C35}"/>
            </a:ext>
          </a:extLst>
        </xdr:cNvPr>
        <xdr:cNvSpPr/>
      </xdr:nvSpPr>
      <xdr:spPr>
        <a:xfrm>
          <a:off x="7341882" y="3342627"/>
          <a:ext cx="1207848" cy="1985639"/>
        </a:xfrm>
        <a:prstGeom prst="wedgeRectCallout">
          <a:avLst>
            <a:gd name="adj1" fmla="val -82727"/>
            <a:gd name="adj2" fmla="val -6643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Vyberte z nabídky nebo zapište jednu z těchto (přesně takto):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Muži (ČLAF)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Muži (2.Liga a 3.Liga) Ženy</a:t>
          </a:r>
          <a:br>
            <a:rPr lang="cs-CZ" sz="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cs-CZ" sz="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Junioři (U21)</a:t>
          </a:r>
          <a:br>
            <a:rPr lang="cs-CZ" sz="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cs-CZ" sz="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Dorost (U18)</a:t>
          </a:r>
          <a:br>
            <a:rPr lang="cs-CZ" sz="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cs-CZ" sz="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Flag ženy</a:t>
          </a:r>
          <a:br>
            <a:rPr lang="cs-CZ" sz="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cs-CZ" sz="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Flag muži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Flag dorost (U18)</a:t>
          </a:r>
          <a:br>
            <a:rPr lang="cs-CZ" sz="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cs-CZ" sz="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Flag žáci (U15)</a:t>
          </a:r>
          <a:br>
            <a:rPr lang="cs-CZ" sz="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cs-CZ" sz="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Flag mladší žáci (U12)</a:t>
          </a:r>
          <a:br>
            <a:rPr lang="cs-CZ" sz="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cs-CZ" sz="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Nesoutěžní zápasy</a:t>
          </a:r>
          <a:br>
            <a:rPr lang="cs-CZ" sz="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cs-CZ" sz="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Zahraniční zápasy</a:t>
          </a:r>
        </a:p>
      </xdr:txBody>
    </xdr:sp>
    <xdr:clientData/>
  </xdr:twoCellAnchor>
  <xdr:twoCellAnchor>
    <xdr:from>
      <xdr:col>75</xdr:col>
      <xdr:colOff>76659</xdr:colOff>
      <xdr:row>23</xdr:row>
      <xdr:rowOff>165175</xdr:rowOff>
    </xdr:from>
    <xdr:to>
      <xdr:col>86</xdr:col>
      <xdr:colOff>1176</xdr:colOff>
      <xdr:row>28</xdr:row>
      <xdr:rowOff>170760</xdr:rowOff>
    </xdr:to>
    <xdr:sp macro="" textlink="">
      <xdr:nvSpPr>
        <xdr:cNvPr id="10" name="Řečová bublina: obdélníkový bublinový popisek 9">
          <a:extLst>
            <a:ext uri="{FF2B5EF4-FFF2-40B4-BE49-F238E27FC236}">
              <a16:creationId xmlns:a16="http://schemas.microsoft.com/office/drawing/2014/main" id="{89272992-C29B-4B19-8BDB-639945AD0EA5}"/>
            </a:ext>
          </a:extLst>
        </xdr:cNvPr>
        <xdr:cNvSpPr/>
      </xdr:nvSpPr>
      <xdr:spPr>
        <a:xfrm>
          <a:off x="8649159" y="3813250"/>
          <a:ext cx="1181817" cy="748535"/>
        </a:xfrm>
        <a:prstGeom prst="wedgeRectCallout">
          <a:avLst>
            <a:gd name="adj1" fmla="val -57182"/>
            <a:gd name="adj2" fmla="val -15318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Vyberte z nabídky, tzn. zapište třípísmennou zkratku týmu. U </a:t>
          </a:r>
          <a:r>
            <a:rPr lang="cs-CZ" sz="8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turnajů zapište pořadatelský tým</a:t>
          </a:r>
          <a:endParaRPr lang="cs-CZ" sz="8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88</xdr:col>
      <xdr:colOff>114070</xdr:colOff>
      <xdr:row>23</xdr:row>
      <xdr:rowOff>60216</xdr:rowOff>
    </xdr:from>
    <xdr:to>
      <xdr:col>99</xdr:col>
      <xdr:colOff>38587</xdr:colOff>
      <xdr:row>28</xdr:row>
      <xdr:rowOff>65801</xdr:rowOff>
    </xdr:to>
    <xdr:sp macro="" textlink="">
      <xdr:nvSpPr>
        <xdr:cNvPr id="11" name="Řečová bublina: obdélníkový bublinový popisek 10">
          <a:extLst>
            <a:ext uri="{FF2B5EF4-FFF2-40B4-BE49-F238E27FC236}">
              <a16:creationId xmlns:a16="http://schemas.microsoft.com/office/drawing/2014/main" id="{00D3E407-C6CB-4719-AE5D-B0947881C883}"/>
            </a:ext>
          </a:extLst>
        </xdr:cNvPr>
        <xdr:cNvSpPr/>
      </xdr:nvSpPr>
      <xdr:spPr>
        <a:xfrm>
          <a:off x="10172470" y="3708291"/>
          <a:ext cx="1181817" cy="748535"/>
        </a:xfrm>
        <a:prstGeom prst="wedgeRectCallout">
          <a:avLst>
            <a:gd name="adj1" fmla="val -143224"/>
            <a:gd name="adj2" fmla="val -13697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Vyberte z nabídky, tzn.  zapište třípísmennou zkratku týmu. U </a:t>
          </a:r>
          <a:r>
            <a:rPr lang="cs-CZ" sz="8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turnajů zapište "Turnaj"</a:t>
          </a:r>
          <a:endParaRPr lang="cs-CZ" sz="8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103</xdr:col>
      <xdr:colOff>22048</xdr:colOff>
      <xdr:row>23</xdr:row>
      <xdr:rowOff>445</xdr:rowOff>
    </xdr:from>
    <xdr:to>
      <xdr:col>114</xdr:col>
      <xdr:colOff>101467</xdr:colOff>
      <xdr:row>27</xdr:row>
      <xdr:rowOff>97769</xdr:rowOff>
    </xdr:to>
    <xdr:sp macro="" textlink="">
      <xdr:nvSpPr>
        <xdr:cNvPr id="12" name="Řečová bublina: obdélníkový bublinový popisek 11">
          <a:extLst>
            <a:ext uri="{FF2B5EF4-FFF2-40B4-BE49-F238E27FC236}">
              <a16:creationId xmlns:a16="http://schemas.microsoft.com/office/drawing/2014/main" id="{6C6A7763-6363-43B1-BC9A-D16E43543AEF}"/>
            </a:ext>
          </a:extLst>
        </xdr:cNvPr>
        <xdr:cNvSpPr/>
      </xdr:nvSpPr>
      <xdr:spPr>
        <a:xfrm>
          <a:off x="11794948" y="3648520"/>
          <a:ext cx="1336719" cy="725974"/>
        </a:xfrm>
        <a:prstGeom prst="wedgeRectCallout">
          <a:avLst>
            <a:gd name="adj1" fmla="val -107810"/>
            <a:gd name="adj2" fmla="val -14419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Ve formátu "Město, Areál" dle nominací/webu, např. "Brno, Ragby Bystrc". V Excelu lze vybrat z nabídky, většina je k dispozici</a:t>
          </a:r>
        </a:p>
      </xdr:txBody>
    </xdr:sp>
    <xdr:clientData/>
  </xdr:twoCellAnchor>
  <xdr:twoCellAnchor>
    <xdr:from>
      <xdr:col>107</xdr:col>
      <xdr:colOff>13007</xdr:colOff>
      <xdr:row>35</xdr:row>
      <xdr:rowOff>30382</xdr:rowOff>
    </xdr:from>
    <xdr:to>
      <xdr:col>122</xdr:col>
      <xdr:colOff>82902</xdr:colOff>
      <xdr:row>39</xdr:row>
      <xdr:rowOff>34606</xdr:rowOff>
    </xdr:to>
    <xdr:sp macro="" textlink="">
      <xdr:nvSpPr>
        <xdr:cNvPr id="13" name="Řečová bublina: obdélníkový bublinový popisek 12">
          <a:extLst>
            <a:ext uri="{FF2B5EF4-FFF2-40B4-BE49-F238E27FC236}">
              <a16:creationId xmlns:a16="http://schemas.microsoft.com/office/drawing/2014/main" id="{9B982956-468A-4A33-B36F-A9236608BE58}"/>
            </a:ext>
          </a:extLst>
        </xdr:cNvPr>
        <xdr:cNvSpPr/>
      </xdr:nvSpPr>
      <xdr:spPr>
        <a:xfrm>
          <a:off x="12243107" y="5516782"/>
          <a:ext cx="1784395" cy="632874"/>
        </a:xfrm>
        <a:prstGeom prst="wedgeRectCallout">
          <a:avLst>
            <a:gd name="adj1" fmla="val -102979"/>
            <a:gd name="adj2" fmla="val -3352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Odměna: Je to součet Paušál+Adm.příplatek+Cest.příplatek vypočítaný oběma výpočty. Pole</a:t>
          </a:r>
          <a:r>
            <a:rPr lang="cs-CZ" sz="8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počítá </a:t>
          </a:r>
          <a:r>
            <a:rPr lang="cs-CZ" sz="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excel sám</a:t>
          </a:r>
        </a:p>
      </xdr:txBody>
    </xdr:sp>
    <xdr:clientData/>
  </xdr:twoCellAnchor>
  <xdr:twoCellAnchor>
    <xdr:from>
      <xdr:col>53</xdr:col>
      <xdr:colOff>24280</xdr:colOff>
      <xdr:row>48</xdr:row>
      <xdr:rowOff>46612</xdr:rowOff>
    </xdr:from>
    <xdr:to>
      <xdr:col>62</xdr:col>
      <xdr:colOff>1</xdr:colOff>
      <xdr:row>50</xdr:row>
      <xdr:rowOff>171938</xdr:rowOff>
    </xdr:to>
    <xdr:sp macro="" textlink="">
      <xdr:nvSpPr>
        <xdr:cNvPr id="14" name="Řečová bublina: obdélníkový bublinový popisek 13">
          <a:extLst>
            <a:ext uri="{FF2B5EF4-FFF2-40B4-BE49-F238E27FC236}">
              <a16:creationId xmlns:a16="http://schemas.microsoft.com/office/drawing/2014/main" id="{06359915-B9FF-43E1-AD0C-E5CB8C2F07F7}"/>
            </a:ext>
          </a:extLst>
        </xdr:cNvPr>
        <xdr:cNvSpPr/>
      </xdr:nvSpPr>
      <xdr:spPr>
        <a:xfrm>
          <a:off x="6082180" y="7409437"/>
          <a:ext cx="1004421" cy="477751"/>
        </a:xfrm>
        <a:prstGeom prst="wedgeRectCallout">
          <a:avLst>
            <a:gd name="adj1" fmla="val -45152"/>
            <a:gd name="adj2" fmla="val -43731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Nutno vepsat.</a:t>
          </a:r>
          <a:r>
            <a:rPr lang="cs-CZ" sz="8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V Excelu by se mělo vepsat automaticky</a:t>
          </a:r>
          <a:endParaRPr lang="cs-CZ" sz="8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59</xdr:col>
      <xdr:colOff>73451</xdr:colOff>
      <xdr:row>43</xdr:row>
      <xdr:rowOff>118628</xdr:rowOff>
    </xdr:from>
    <xdr:to>
      <xdr:col>66</xdr:col>
      <xdr:colOff>35277</xdr:colOff>
      <xdr:row>47</xdr:row>
      <xdr:rowOff>94074</xdr:rowOff>
    </xdr:to>
    <xdr:sp macro="" textlink="">
      <xdr:nvSpPr>
        <xdr:cNvPr id="15" name="Řečová bublina: obdélníkový bublinový popisek 14">
          <a:extLst>
            <a:ext uri="{FF2B5EF4-FFF2-40B4-BE49-F238E27FC236}">
              <a16:creationId xmlns:a16="http://schemas.microsoft.com/office/drawing/2014/main" id="{22F42FD3-0055-4AF1-8787-C355A125322C}"/>
            </a:ext>
          </a:extLst>
        </xdr:cNvPr>
        <xdr:cNvSpPr/>
      </xdr:nvSpPr>
      <xdr:spPr>
        <a:xfrm>
          <a:off x="6817151" y="6738503"/>
          <a:ext cx="761926" cy="604096"/>
        </a:xfrm>
        <a:prstGeom prst="wedgeRectCallout">
          <a:avLst>
            <a:gd name="adj1" fmla="val -76684"/>
            <a:gd name="adj2" fmla="val -24490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Nutno vepsat, vznikl-li nárok (tzn. jde-li</a:t>
          </a:r>
          <a:r>
            <a:rPr lang="cs-CZ" sz="8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o refereeho)</a:t>
          </a:r>
          <a:endParaRPr lang="cs-CZ" sz="8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78</xdr:col>
      <xdr:colOff>107081</xdr:colOff>
      <xdr:row>45</xdr:row>
      <xdr:rowOff>11760</xdr:rowOff>
    </xdr:from>
    <xdr:to>
      <xdr:col>89</xdr:col>
      <xdr:colOff>94073</xdr:colOff>
      <xdr:row>52</xdr:row>
      <xdr:rowOff>18956</xdr:rowOff>
    </xdr:to>
    <xdr:sp macro="" textlink="">
      <xdr:nvSpPr>
        <xdr:cNvPr id="16" name="Řečová bublina: obdélníkový bublinový popisek 15">
          <a:extLst>
            <a:ext uri="{FF2B5EF4-FFF2-40B4-BE49-F238E27FC236}">
              <a16:creationId xmlns:a16="http://schemas.microsoft.com/office/drawing/2014/main" id="{E4873AFE-9694-4032-9346-2708BBCE0CBA}"/>
            </a:ext>
          </a:extLst>
        </xdr:cNvPr>
        <xdr:cNvSpPr/>
      </xdr:nvSpPr>
      <xdr:spPr>
        <a:xfrm>
          <a:off x="9022481" y="6984060"/>
          <a:ext cx="1244292" cy="1026371"/>
        </a:xfrm>
        <a:prstGeom prst="wedgeRectCallout">
          <a:avLst>
            <a:gd name="adj1" fmla="val -172998"/>
            <a:gd name="adj2" fmla="val -19802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Zapisují se KILOMETRY,</a:t>
          </a:r>
          <a:r>
            <a:rPr lang="cs-CZ" sz="8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nikoliv cestovní příplatek. Kilometry se zapisují jako celé číslo a pouze jedním směrem. Princip "prvního výpočtu" je vysvětlen v normě</a:t>
          </a:r>
          <a:endParaRPr lang="cs-CZ" sz="8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105</xdr:col>
      <xdr:colOff>66745</xdr:colOff>
      <xdr:row>40</xdr:row>
      <xdr:rowOff>58797</xdr:rowOff>
    </xdr:from>
    <xdr:to>
      <xdr:col>117</xdr:col>
      <xdr:colOff>14541</xdr:colOff>
      <xdr:row>48</xdr:row>
      <xdr:rowOff>199031</xdr:rowOff>
    </xdr:to>
    <xdr:sp macro="" textlink="">
      <xdr:nvSpPr>
        <xdr:cNvPr id="17" name="Řečová bublina: obdélníkový bublinový popisek 16">
          <a:extLst>
            <a:ext uri="{FF2B5EF4-FFF2-40B4-BE49-F238E27FC236}">
              <a16:creationId xmlns:a16="http://schemas.microsoft.com/office/drawing/2014/main" id="{F8A16DA5-6C05-431A-A21E-E84488A20C9C}"/>
            </a:ext>
          </a:extLst>
        </xdr:cNvPr>
        <xdr:cNvSpPr/>
      </xdr:nvSpPr>
      <xdr:spPr>
        <a:xfrm>
          <a:off x="12068245" y="6288147"/>
          <a:ext cx="1319396" cy="1273709"/>
        </a:xfrm>
        <a:prstGeom prst="wedgeRectCallout">
          <a:avLst>
            <a:gd name="adj1" fmla="val -222424"/>
            <a:gd name="adj2" fmla="val -103116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Pokud nárokujete CP podle druhého výpočtu, tak napište místo prvního doteku</a:t>
          </a:r>
          <a:r>
            <a:rPr lang="cs-CZ" sz="8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ve smyslu nařízení, čili </a:t>
          </a:r>
          <a:r>
            <a:rPr lang="cs-CZ" sz="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obec nebo křižovatku (dálniční sjezd) apod. Za lomítko uveďte jméno (příjmení) kolegy, se kterým jste se "dotkli". </a:t>
          </a:r>
        </a:p>
      </xdr:txBody>
    </xdr:sp>
    <xdr:clientData/>
  </xdr:twoCellAnchor>
  <xdr:twoCellAnchor>
    <xdr:from>
      <xdr:col>105</xdr:col>
      <xdr:colOff>15039</xdr:colOff>
      <xdr:row>52</xdr:row>
      <xdr:rowOff>23635</xdr:rowOff>
    </xdr:from>
    <xdr:to>
      <xdr:col>126</xdr:col>
      <xdr:colOff>79374</xdr:colOff>
      <xdr:row>55</xdr:row>
      <xdr:rowOff>188442</xdr:rowOff>
    </xdr:to>
    <xdr:sp macro="" textlink="">
      <xdr:nvSpPr>
        <xdr:cNvPr id="18" name="Řečová bublina: obdélníkový bublinový popisek 17">
          <a:extLst>
            <a:ext uri="{FF2B5EF4-FFF2-40B4-BE49-F238E27FC236}">
              <a16:creationId xmlns:a16="http://schemas.microsoft.com/office/drawing/2014/main" id="{0208B6C9-2F08-41E7-AB6F-6CE134306B45}"/>
            </a:ext>
          </a:extLst>
        </xdr:cNvPr>
        <xdr:cNvSpPr/>
      </xdr:nvSpPr>
      <xdr:spPr>
        <a:xfrm>
          <a:off x="12016539" y="8015110"/>
          <a:ext cx="2464635" cy="631532"/>
        </a:xfrm>
        <a:prstGeom prst="wedgeRectCallout">
          <a:avLst>
            <a:gd name="adj1" fmla="val -109567"/>
            <a:gd name="adj2" fmla="val 1283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Tento poslední oddíl je v excelu bez přednastavených hodnot. Pokud z jakéhokoliv důvodu potřebujete vyplnit číslo mimo nastavené rozsahy, tak zkopírujte tento řádek a tím přednastavené omezení zrušíte.</a:t>
          </a:r>
        </a:p>
      </xdr:txBody>
    </xdr:sp>
    <xdr:clientData/>
  </xdr:twoCellAnchor>
  <xdr:twoCellAnchor>
    <xdr:from>
      <xdr:col>87</xdr:col>
      <xdr:colOff>12346</xdr:colOff>
      <xdr:row>58</xdr:row>
      <xdr:rowOff>338484</xdr:rowOff>
    </xdr:from>
    <xdr:to>
      <xdr:col>110</xdr:col>
      <xdr:colOff>58157</xdr:colOff>
      <xdr:row>63</xdr:row>
      <xdr:rowOff>110538</xdr:rowOff>
    </xdr:to>
    <xdr:sp macro="" textlink="">
      <xdr:nvSpPr>
        <xdr:cNvPr id="19" name="Řečová bublina: obdélníkový bublinový popisek 18">
          <a:extLst>
            <a:ext uri="{FF2B5EF4-FFF2-40B4-BE49-F238E27FC236}">
              <a16:creationId xmlns:a16="http://schemas.microsoft.com/office/drawing/2014/main" id="{EFCCACC7-BA1E-4846-BC9B-8D05649B67D3}"/>
            </a:ext>
          </a:extLst>
        </xdr:cNvPr>
        <xdr:cNvSpPr/>
      </xdr:nvSpPr>
      <xdr:spPr>
        <a:xfrm>
          <a:off x="9956446" y="9225309"/>
          <a:ext cx="2674711" cy="1010304"/>
        </a:xfrm>
        <a:prstGeom prst="wedgeRectCallout">
          <a:avLst>
            <a:gd name="adj1" fmla="val -74813"/>
            <a:gd name="adj2" fmla="val -6300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Výplatnice má formát A4. Pokud se vám výplatnice na list A4 nevejde, případně je naopak výrazně menší, opravte si nastavení tiskárny nebo k vyplňování použije PDF.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8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Výplatnice se posílá poštou na adresu ČAAF, P.O.Box 1, 79803 Plumlov; případně VELMI KVALITNÍ sken emailem na info@caaf.cz</a:t>
          </a:r>
        </a:p>
      </xdr:txBody>
    </xdr:sp>
    <xdr:clientData/>
  </xdr:twoCellAnchor>
  <xdr:twoCellAnchor>
    <xdr:from>
      <xdr:col>68</xdr:col>
      <xdr:colOff>83883</xdr:colOff>
      <xdr:row>45</xdr:row>
      <xdr:rowOff>58796</xdr:rowOff>
    </xdr:from>
    <xdr:to>
      <xdr:col>77</xdr:col>
      <xdr:colOff>58796</xdr:colOff>
      <xdr:row>49</xdr:row>
      <xdr:rowOff>47038</xdr:rowOff>
    </xdr:to>
    <xdr:sp macro="" textlink="">
      <xdr:nvSpPr>
        <xdr:cNvPr id="20" name="Řečová bublina: obdélníkový bublinový popisek 19">
          <a:extLst>
            <a:ext uri="{FF2B5EF4-FFF2-40B4-BE49-F238E27FC236}">
              <a16:creationId xmlns:a16="http://schemas.microsoft.com/office/drawing/2014/main" id="{48CE41DE-DEFE-4043-B3FC-DB4CDF416DAD}"/>
            </a:ext>
          </a:extLst>
        </xdr:cNvPr>
        <xdr:cNvSpPr/>
      </xdr:nvSpPr>
      <xdr:spPr>
        <a:xfrm>
          <a:off x="7856283" y="7031096"/>
          <a:ext cx="1003613" cy="616892"/>
        </a:xfrm>
        <a:prstGeom prst="wedgeRectCallout">
          <a:avLst>
            <a:gd name="adj1" fmla="val -127430"/>
            <a:gd name="adj2" fmla="val -286121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Km sazba (2.00 až 4.00 Kč) určená</a:t>
          </a:r>
          <a:r>
            <a:rPr lang="cs-CZ" sz="8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sazebníkem. Sazbu vyhlašuje KR</a:t>
          </a:r>
          <a:endParaRPr lang="cs-CZ" sz="8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52</xdr:col>
      <xdr:colOff>0</xdr:colOff>
      <xdr:row>60</xdr:row>
      <xdr:rowOff>96989</xdr:rowOff>
    </xdr:from>
    <xdr:to>
      <xdr:col>78</xdr:col>
      <xdr:colOff>16757</xdr:colOff>
      <xdr:row>63</xdr:row>
      <xdr:rowOff>27457</xdr:rowOff>
    </xdr:to>
    <xdr:sp macro="" textlink="">
      <xdr:nvSpPr>
        <xdr:cNvPr id="21" name="Řečová bublina: obdélníkový bublinový popisek 20">
          <a:extLst>
            <a:ext uri="{FF2B5EF4-FFF2-40B4-BE49-F238E27FC236}">
              <a16:creationId xmlns:a16="http://schemas.microsoft.com/office/drawing/2014/main" id="{98E56FFE-E256-4E90-9349-B10D662242BF}"/>
            </a:ext>
          </a:extLst>
        </xdr:cNvPr>
        <xdr:cNvSpPr/>
      </xdr:nvSpPr>
      <xdr:spPr>
        <a:xfrm>
          <a:off x="5943600" y="9650564"/>
          <a:ext cx="2988557" cy="501968"/>
        </a:xfrm>
        <a:prstGeom prst="wedgeRectCallout">
          <a:avLst>
            <a:gd name="adj1" fmla="val 54186"/>
            <a:gd name="adj2" fmla="val -167638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Výplatnici</a:t>
          </a:r>
          <a:r>
            <a:rPr lang="cs-CZ" sz="8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vyplňte přesně podle těchto pokynů. Správné formáty dat, správné názvy soutěží, správné zkratky týmů. Jinak vyplněné výplatnice budou vrácené.  V případě otázek se obraťte na KR.</a:t>
          </a:r>
          <a:endParaRPr lang="cs-CZ" sz="8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F9B8C-5144-4B2E-84BF-E8E7843BF94C}">
  <dimension ref="A1:FJ61"/>
  <sheetViews>
    <sheetView tabSelected="1" zoomScale="117" zoomScaleNormal="120" workbookViewId="0">
      <selection sqref="A1:AX1"/>
    </sheetView>
  </sheetViews>
  <sheetFormatPr defaultColWidth="1.7109375" defaultRowHeight="15" x14ac:dyDescent="0.25"/>
  <cols>
    <col min="1" max="131" width="1.7109375" style="1"/>
    <col min="132" max="132" width="1.7109375" style="9"/>
    <col min="133" max="136" width="1.7109375" style="2"/>
    <col min="137" max="137" width="2.7109375" style="3" bestFit="1" customWidth="1"/>
    <col min="138" max="138" width="3.28515625" style="3" customWidth="1"/>
    <col min="139" max="139" width="1.7109375" style="2"/>
    <col min="140" max="140" width="4.140625" style="3" customWidth="1"/>
    <col min="141" max="152" width="4.140625" style="9" customWidth="1"/>
    <col min="153" max="160" width="1.7109375" style="9"/>
    <col min="161" max="162" width="1.7109375" style="1"/>
    <col min="163" max="166" width="1.7109375" style="9"/>
    <col min="167" max="16384" width="1.7109375" style="1"/>
  </cols>
  <sheetData>
    <row r="1" spans="1:166" ht="20.25" x14ac:dyDescent="0.25">
      <c r="A1" s="102" t="s">
        <v>132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BA1" s="103" t="s">
        <v>5</v>
      </c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EC1" s="2" t="s">
        <v>133</v>
      </c>
      <c r="ED1" s="2" t="s">
        <v>6</v>
      </c>
      <c r="EE1" s="2" t="s">
        <v>6</v>
      </c>
      <c r="EF1" s="2" t="s">
        <v>134</v>
      </c>
      <c r="EG1" s="3">
        <v>4</v>
      </c>
      <c r="EH1" s="3">
        <v>2.7</v>
      </c>
      <c r="EJ1" s="2" t="s">
        <v>133</v>
      </c>
      <c r="EK1" s="2" t="s">
        <v>135</v>
      </c>
      <c r="EL1" s="2" t="s">
        <v>8</v>
      </c>
      <c r="EM1" s="2" t="s">
        <v>12</v>
      </c>
      <c r="EN1" s="2" t="s">
        <v>18</v>
      </c>
      <c r="EO1" s="2" t="s">
        <v>20</v>
      </c>
      <c r="EP1" s="2" t="s">
        <v>136</v>
      </c>
      <c r="EQ1" s="2" t="s">
        <v>22</v>
      </c>
      <c r="ER1" s="2" t="s">
        <v>26</v>
      </c>
      <c r="ES1" s="2" t="s">
        <v>32</v>
      </c>
      <c r="ET1" s="2" t="s">
        <v>34</v>
      </c>
      <c r="EU1" s="2" t="s">
        <v>41</v>
      </c>
      <c r="EV1" s="2" t="s">
        <v>183</v>
      </c>
    </row>
    <row r="2" spans="1:166" ht="9" customHeight="1" x14ac:dyDescent="0.25">
      <c r="A2" s="4"/>
      <c r="B2" s="4"/>
      <c r="C2" s="4"/>
      <c r="D2" s="4"/>
      <c r="E2" s="4"/>
      <c r="F2" s="4"/>
      <c r="G2" s="5"/>
      <c r="H2" s="5"/>
      <c r="I2" s="5"/>
      <c r="J2" s="5"/>
      <c r="K2" s="5"/>
      <c r="L2" s="5"/>
      <c r="M2" s="5"/>
      <c r="N2" s="5"/>
      <c r="O2" s="4"/>
      <c r="P2" s="4"/>
      <c r="Q2" s="4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BA2" s="4"/>
      <c r="BB2" s="4"/>
      <c r="BC2" s="4"/>
      <c r="BD2" s="4"/>
      <c r="BE2" s="4"/>
      <c r="BF2" s="4"/>
      <c r="BG2" s="5"/>
      <c r="BH2" s="5"/>
      <c r="BI2" s="5"/>
      <c r="BJ2" s="5"/>
      <c r="BK2" s="5"/>
      <c r="BL2" s="5"/>
      <c r="BM2" s="5"/>
      <c r="BN2" s="5"/>
      <c r="BO2" s="4"/>
      <c r="BP2" s="4"/>
      <c r="BQ2" s="4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EC2" s="2" t="s">
        <v>135</v>
      </c>
      <c r="ED2" s="2" t="s">
        <v>9</v>
      </c>
      <c r="EE2" s="2" t="s">
        <v>9</v>
      </c>
      <c r="EF2" s="2" t="s">
        <v>7</v>
      </c>
      <c r="EG2" s="3">
        <v>5</v>
      </c>
      <c r="EH2" s="3">
        <v>2.7</v>
      </c>
      <c r="EJ2" s="2" t="s">
        <v>137</v>
      </c>
      <c r="EK2" s="2" t="s">
        <v>138</v>
      </c>
      <c r="EL2" s="2" t="s">
        <v>139</v>
      </c>
      <c r="EM2" s="2" t="s">
        <v>140</v>
      </c>
      <c r="EN2" s="2" t="s">
        <v>141</v>
      </c>
      <c r="EO2" s="2" t="s">
        <v>142</v>
      </c>
      <c r="EP2" s="2" t="s">
        <v>143</v>
      </c>
      <c r="EQ2" s="2" t="s">
        <v>144</v>
      </c>
      <c r="ER2" s="2" t="s">
        <v>145</v>
      </c>
      <c r="ES2" s="2" t="s">
        <v>146</v>
      </c>
      <c r="ET2" s="2" t="s">
        <v>147</v>
      </c>
      <c r="EU2" s="2" t="s">
        <v>148</v>
      </c>
      <c r="EV2" s="2" t="s">
        <v>184</v>
      </c>
    </row>
    <row r="3" spans="1:166" ht="16.5" customHeight="1" thickBot="1" x14ac:dyDescent="0.3">
      <c r="A3" s="93" t="s">
        <v>11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BA3" s="93" t="s">
        <v>11</v>
      </c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EC3" s="2" t="s">
        <v>8</v>
      </c>
      <c r="ED3" s="2" t="s">
        <v>13</v>
      </c>
      <c r="EE3" s="2" t="s">
        <v>13</v>
      </c>
      <c r="EF3" s="2" t="s">
        <v>108</v>
      </c>
      <c r="EG3" s="3">
        <v>6</v>
      </c>
      <c r="EH3" s="3">
        <v>2.7</v>
      </c>
      <c r="EI3" s="3" t="s">
        <v>149</v>
      </c>
      <c r="EJ3" s="3">
        <v>1000</v>
      </c>
      <c r="EK3" s="3">
        <v>800</v>
      </c>
      <c r="EL3" s="3">
        <v>800</v>
      </c>
      <c r="EM3" s="3">
        <v>800</v>
      </c>
      <c r="EN3" s="3">
        <v>800</v>
      </c>
      <c r="EO3" s="3">
        <v>1000</v>
      </c>
      <c r="EP3" s="3">
        <v>1000</v>
      </c>
      <c r="EQ3" s="3">
        <v>1000</v>
      </c>
      <c r="ER3" s="3">
        <v>1000</v>
      </c>
      <c r="ES3" s="3">
        <v>1000</v>
      </c>
      <c r="ET3" s="3">
        <v>800</v>
      </c>
      <c r="EU3" s="3">
        <v>800</v>
      </c>
      <c r="EV3" s="3">
        <v>500</v>
      </c>
    </row>
    <row r="4" spans="1:166" s="6" customFormat="1" ht="9" customHeight="1" x14ac:dyDescent="0.25">
      <c r="A4" s="104" t="s">
        <v>1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 t="s">
        <v>15</v>
      </c>
      <c r="Q4" s="94"/>
      <c r="R4" s="94"/>
      <c r="S4" s="94"/>
      <c r="T4" s="94"/>
      <c r="U4" s="94"/>
      <c r="V4" s="94"/>
      <c r="W4" s="94"/>
      <c r="X4" s="94"/>
      <c r="Y4" s="94" t="s">
        <v>3</v>
      </c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5"/>
      <c r="AO4" s="96" t="s">
        <v>16</v>
      </c>
      <c r="AP4" s="97"/>
      <c r="AQ4" s="97"/>
      <c r="AR4" s="97"/>
      <c r="AS4" s="98"/>
      <c r="AT4" s="97" t="s">
        <v>17</v>
      </c>
      <c r="AU4" s="97"/>
      <c r="AV4" s="97"/>
      <c r="AW4" s="97"/>
      <c r="AX4" s="99"/>
      <c r="BA4" s="104" t="s">
        <v>1</v>
      </c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 t="s">
        <v>15</v>
      </c>
      <c r="BQ4" s="94"/>
      <c r="BR4" s="94"/>
      <c r="BS4" s="94"/>
      <c r="BT4" s="94"/>
      <c r="BU4" s="94"/>
      <c r="BV4" s="94"/>
      <c r="BW4" s="94"/>
      <c r="BX4" s="94"/>
      <c r="BY4" s="94" t="s">
        <v>3</v>
      </c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5"/>
      <c r="CO4" s="96" t="s">
        <v>16</v>
      </c>
      <c r="CP4" s="97"/>
      <c r="CQ4" s="97"/>
      <c r="CR4" s="97"/>
      <c r="CS4" s="98"/>
      <c r="CT4" s="97" t="s">
        <v>17</v>
      </c>
      <c r="CU4" s="97"/>
      <c r="CV4" s="97"/>
      <c r="CW4" s="97"/>
      <c r="CX4" s="99"/>
      <c r="EB4" s="10"/>
      <c r="EC4" s="2" t="s">
        <v>12</v>
      </c>
      <c r="ED4" s="2" t="s">
        <v>19</v>
      </c>
      <c r="EE4" s="2" t="s">
        <v>19</v>
      </c>
      <c r="EF4" s="2" t="s">
        <v>10</v>
      </c>
      <c r="EG4" s="3">
        <v>7</v>
      </c>
      <c r="EH4" s="3">
        <v>2.7</v>
      </c>
      <c r="EI4" s="3" t="s">
        <v>118</v>
      </c>
      <c r="EJ4" s="3">
        <v>1000</v>
      </c>
      <c r="EK4" s="3">
        <v>800</v>
      </c>
      <c r="EL4" s="3">
        <v>800</v>
      </c>
      <c r="EM4" s="3">
        <v>800</v>
      </c>
      <c r="EN4" s="3">
        <v>800</v>
      </c>
      <c r="EO4" s="3">
        <v>1000</v>
      </c>
      <c r="EP4" s="3">
        <v>1000</v>
      </c>
      <c r="EQ4" s="3">
        <v>1000</v>
      </c>
      <c r="ER4" s="3">
        <v>1000</v>
      </c>
      <c r="ES4" s="3">
        <v>1000</v>
      </c>
      <c r="ET4" s="3">
        <v>800</v>
      </c>
      <c r="EU4" s="3">
        <v>800</v>
      </c>
      <c r="EV4" s="3">
        <v>500</v>
      </c>
      <c r="EW4" s="10"/>
      <c r="EX4" s="10"/>
      <c r="EY4" s="10"/>
      <c r="EZ4" s="10"/>
      <c r="FA4" s="10"/>
      <c r="FB4" s="10"/>
      <c r="FC4" s="10"/>
      <c r="FD4" s="10"/>
      <c r="FG4" s="10"/>
      <c r="FH4" s="10"/>
      <c r="FI4" s="10"/>
      <c r="FJ4" s="10"/>
    </row>
    <row r="5" spans="1:166" ht="22.5" customHeight="1" thickBot="1" x14ac:dyDescent="0.3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87"/>
      <c r="Q5" s="87"/>
      <c r="R5" s="87"/>
      <c r="S5" s="87"/>
      <c r="T5" s="87"/>
      <c r="U5" s="87"/>
      <c r="V5" s="87"/>
      <c r="W5" s="87"/>
      <c r="X5" s="87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9"/>
      <c r="AO5" s="90" t="str">
        <f>IF(ISNUMBER(AT11),COUNT(AT11,AT16,AT21,AT26,AT31,AT36,AT41,AT46,AT51,AT56)," ")</f>
        <v xml:space="preserve"> </v>
      </c>
      <c r="AP5" s="90"/>
      <c r="AQ5" s="90"/>
      <c r="AR5" s="90"/>
      <c r="AS5" s="90"/>
      <c r="AT5" s="91" t="str">
        <f>IF(ISNUMBER(AT11),SUM(AT11,AT16,AT21,AT26,AT31,AT36,AT41,AT46,AT51,AT56)," ")</f>
        <v xml:space="preserve"> </v>
      </c>
      <c r="AU5" s="90"/>
      <c r="AV5" s="90"/>
      <c r="AW5" s="90"/>
      <c r="AX5" s="92"/>
      <c r="BA5" s="100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87"/>
      <c r="BQ5" s="87"/>
      <c r="BR5" s="87"/>
      <c r="BS5" s="87"/>
      <c r="BT5" s="87"/>
      <c r="BU5" s="87"/>
      <c r="BV5" s="87"/>
      <c r="BW5" s="87"/>
      <c r="BX5" s="87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9"/>
      <c r="CO5" s="90" t="str">
        <f>IF(ISNUMBER(CT11),COUNT(CT11,CT16,CT21,CT26,CT31,CT36,CT41,CT46,CT51,CT56)," ")</f>
        <v xml:space="preserve"> </v>
      </c>
      <c r="CP5" s="90"/>
      <c r="CQ5" s="90"/>
      <c r="CR5" s="90"/>
      <c r="CS5" s="90"/>
      <c r="CT5" s="91" t="str">
        <f>IF(ISNUMBER(CT11),SUM(CT11,CT16,CT21,CT26,CT31,CT36,CT41,CT46,CT51,CT56)," ")</f>
        <v xml:space="preserve"> </v>
      </c>
      <c r="CU5" s="90"/>
      <c r="CV5" s="90"/>
      <c r="CW5" s="90"/>
      <c r="CX5" s="92"/>
      <c r="EC5" s="2" t="s">
        <v>18</v>
      </c>
      <c r="ED5" s="2" t="s">
        <v>23</v>
      </c>
      <c r="EE5" s="2" t="s">
        <v>23</v>
      </c>
      <c r="EF5" s="2" t="s">
        <v>14</v>
      </c>
      <c r="EG5" s="3">
        <v>8</v>
      </c>
      <c r="EH5" s="3">
        <v>2.7</v>
      </c>
      <c r="EI5" s="3" t="s">
        <v>119</v>
      </c>
      <c r="EJ5" s="3">
        <v>1181</v>
      </c>
      <c r="EK5" s="3">
        <v>981</v>
      </c>
      <c r="EL5" s="3">
        <v>981</v>
      </c>
      <c r="EM5" s="3">
        <v>981</v>
      </c>
      <c r="EN5" s="3">
        <v>981</v>
      </c>
      <c r="EO5" s="3">
        <v>1000</v>
      </c>
      <c r="EP5" s="3">
        <v>1000</v>
      </c>
      <c r="EQ5" s="3">
        <v>1000</v>
      </c>
      <c r="ER5" s="3">
        <v>1000</v>
      </c>
      <c r="ES5" s="3">
        <v>1000</v>
      </c>
      <c r="ET5" s="3">
        <v>981</v>
      </c>
      <c r="EU5" s="3">
        <v>981</v>
      </c>
      <c r="EV5" s="3">
        <v>500</v>
      </c>
    </row>
    <row r="6" spans="1:166" ht="9" customHeight="1" x14ac:dyDescent="0.25">
      <c r="A6" s="4"/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4"/>
      <c r="P6" s="4"/>
      <c r="Q6" s="4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BA6" s="4"/>
      <c r="BB6" s="4"/>
      <c r="BC6" s="4"/>
      <c r="BD6" s="4"/>
      <c r="BE6" s="4"/>
      <c r="BF6" s="4"/>
      <c r="BG6" s="5"/>
      <c r="BH6" s="5"/>
      <c r="BI6" s="5"/>
      <c r="BJ6" s="5"/>
      <c r="BK6" s="5"/>
      <c r="BL6" s="5"/>
      <c r="BM6" s="5"/>
      <c r="BN6" s="5"/>
      <c r="BO6" s="4"/>
      <c r="BP6" s="4"/>
      <c r="BQ6" s="4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EC6" s="2" t="s">
        <v>20</v>
      </c>
      <c r="ED6" s="2" t="s">
        <v>27</v>
      </c>
      <c r="EE6" s="2" t="s">
        <v>27</v>
      </c>
      <c r="EF6" s="2" t="s">
        <v>150</v>
      </c>
      <c r="EG6" s="3">
        <v>9</v>
      </c>
      <c r="EH6" s="3">
        <v>2.9</v>
      </c>
      <c r="EI6" s="3" t="s">
        <v>151</v>
      </c>
      <c r="EJ6" s="3">
        <v>1000</v>
      </c>
      <c r="EK6" s="3">
        <v>800</v>
      </c>
      <c r="EL6" s="3">
        <v>800</v>
      </c>
      <c r="EM6" s="3">
        <v>800</v>
      </c>
      <c r="EN6" s="3">
        <v>800</v>
      </c>
      <c r="EO6" s="3">
        <v>1000</v>
      </c>
      <c r="EP6" s="3">
        <v>1000</v>
      </c>
      <c r="EQ6" s="3">
        <v>1000</v>
      </c>
      <c r="ER6" s="3">
        <v>1000</v>
      </c>
      <c r="ES6" s="3">
        <v>1000</v>
      </c>
      <c r="ET6" s="3">
        <v>800</v>
      </c>
      <c r="EU6" s="3">
        <v>800</v>
      </c>
      <c r="EV6" s="3">
        <v>500</v>
      </c>
    </row>
    <row r="7" spans="1:166" ht="16.5" thickBot="1" x14ac:dyDescent="0.3">
      <c r="A7" s="93" t="s">
        <v>25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BA7" s="93" t="s">
        <v>25</v>
      </c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EC7" s="2" t="s">
        <v>136</v>
      </c>
      <c r="ED7" s="2" t="s">
        <v>33</v>
      </c>
      <c r="EE7" s="2" t="s">
        <v>33</v>
      </c>
      <c r="EF7" s="2" t="s">
        <v>152</v>
      </c>
      <c r="EG7" s="3">
        <v>10</v>
      </c>
      <c r="EH7" s="3">
        <v>2.9</v>
      </c>
      <c r="EI7" s="3" t="s">
        <v>153</v>
      </c>
      <c r="EJ7" s="3">
        <v>1000</v>
      </c>
      <c r="EK7" s="3">
        <v>800</v>
      </c>
      <c r="EL7" s="3">
        <v>800</v>
      </c>
      <c r="EM7" s="3">
        <v>800</v>
      </c>
      <c r="EN7" s="3">
        <v>800</v>
      </c>
      <c r="EO7" s="3">
        <v>1000</v>
      </c>
      <c r="EP7" s="3">
        <v>1000</v>
      </c>
      <c r="EQ7" s="3">
        <v>1000</v>
      </c>
      <c r="ER7" s="3">
        <v>1000</v>
      </c>
      <c r="ES7" s="3">
        <v>1000</v>
      </c>
      <c r="ET7" s="3">
        <v>800</v>
      </c>
      <c r="EU7" s="3">
        <v>800</v>
      </c>
      <c r="EV7" s="3">
        <v>500</v>
      </c>
    </row>
    <row r="8" spans="1:166" s="7" customFormat="1" ht="9" customHeight="1" x14ac:dyDescent="0.25">
      <c r="A8" s="73" t="s">
        <v>0</v>
      </c>
      <c r="B8" s="74"/>
      <c r="C8" s="74"/>
      <c r="D8" s="74"/>
      <c r="E8" s="74"/>
      <c r="F8" s="75" t="s">
        <v>2</v>
      </c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6" t="s">
        <v>29</v>
      </c>
      <c r="U8" s="77"/>
      <c r="V8" s="77"/>
      <c r="W8" s="77"/>
      <c r="X8" s="77"/>
      <c r="Y8" s="75" t="s">
        <v>30</v>
      </c>
      <c r="Z8" s="74"/>
      <c r="AA8" s="74"/>
      <c r="AB8" s="74"/>
      <c r="AC8" s="74"/>
      <c r="AD8" s="75" t="s">
        <v>31</v>
      </c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8"/>
      <c r="AY8" s="1"/>
      <c r="AZ8" s="1"/>
      <c r="BA8" s="73" t="s">
        <v>0</v>
      </c>
      <c r="BB8" s="74"/>
      <c r="BC8" s="74"/>
      <c r="BD8" s="74"/>
      <c r="BE8" s="74"/>
      <c r="BF8" s="75" t="s">
        <v>2</v>
      </c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6" t="s">
        <v>29</v>
      </c>
      <c r="BU8" s="77"/>
      <c r="BV8" s="77"/>
      <c r="BW8" s="77"/>
      <c r="BX8" s="77"/>
      <c r="BY8" s="75" t="s">
        <v>30</v>
      </c>
      <c r="BZ8" s="74"/>
      <c r="CA8" s="74"/>
      <c r="CB8" s="74"/>
      <c r="CC8" s="74"/>
      <c r="CD8" s="75" t="s">
        <v>31</v>
      </c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8"/>
      <c r="CY8" s="1"/>
      <c r="CZ8" s="1"/>
      <c r="EA8" s="1"/>
      <c r="EB8" s="9"/>
      <c r="EC8" s="2" t="s">
        <v>22</v>
      </c>
      <c r="ED8" s="2" t="s">
        <v>35</v>
      </c>
      <c r="EE8" s="2" t="s">
        <v>35</v>
      </c>
      <c r="EF8" s="2" t="s">
        <v>109</v>
      </c>
      <c r="EG8" s="3">
        <v>11</v>
      </c>
      <c r="EH8" s="3">
        <v>2.8</v>
      </c>
      <c r="EI8" s="3" t="s">
        <v>154</v>
      </c>
      <c r="EJ8" s="3">
        <v>1000</v>
      </c>
      <c r="EK8" s="3">
        <v>800</v>
      </c>
      <c r="EL8" s="3">
        <v>800</v>
      </c>
      <c r="EM8" s="3">
        <v>800</v>
      </c>
      <c r="EN8" s="3">
        <v>800</v>
      </c>
      <c r="EO8" s="3">
        <v>1000</v>
      </c>
      <c r="EP8" s="3">
        <v>1000</v>
      </c>
      <c r="EQ8" s="3">
        <v>1000</v>
      </c>
      <c r="ER8" s="3">
        <v>1000</v>
      </c>
      <c r="ES8" s="3">
        <v>1000</v>
      </c>
      <c r="ET8" s="3">
        <v>800</v>
      </c>
      <c r="EU8" s="3">
        <v>800</v>
      </c>
      <c r="EV8" s="3">
        <v>500</v>
      </c>
      <c r="EW8" s="11"/>
      <c r="EX8" s="11"/>
      <c r="EY8" s="11"/>
      <c r="EZ8" s="11"/>
      <c r="FA8" s="11"/>
      <c r="FB8" s="11"/>
      <c r="FC8" s="11"/>
      <c r="FD8" s="11"/>
      <c r="FG8" s="11"/>
      <c r="FH8" s="11"/>
      <c r="FI8" s="11"/>
      <c r="FJ8" s="11"/>
    </row>
    <row r="9" spans="1:166" ht="18.75" customHeight="1" x14ac:dyDescent="0.25">
      <c r="A9" s="62"/>
      <c r="B9" s="63"/>
      <c r="C9" s="63"/>
      <c r="D9" s="63"/>
      <c r="E9" s="63"/>
      <c r="F9" s="64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6"/>
      <c r="U9" s="67"/>
      <c r="V9" s="67"/>
      <c r="W9" s="67"/>
      <c r="X9" s="67"/>
      <c r="Y9" s="68" t="str">
        <f>IF(AND(OR(F9=EO$1,F9=EP$1,F9=EQ$1,F9=ER$1,F9=ES$1),ISNUMBER(A9)),EE$28," ")</f>
        <v xml:space="preserve"> </v>
      </c>
      <c r="Z9" s="69"/>
      <c r="AA9" s="69"/>
      <c r="AB9" s="69"/>
      <c r="AC9" s="69"/>
      <c r="AD9" s="64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70"/>
      <c r="BA9" s="62"/>
      <c r="BB9" s="63"/>
      <c r="BC9" s="63"/>
      <c r="BD9" s="63"/>
      <c r="BE9" s="63"/>
      <c r="BF9" s="64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6"/>
      <c r="BU9" s="67"/>
      <c r="BV9" s="67"/>
      <c r="BW9" s="67"/>
      <c r="BX9" s="67"/>
      <c r="BY9" s="68" t="str">
        <f>IF(AND(OR(BF9=FT$5,BF9=FT$6,BF9=FT$7,BF9=FT$8),ISNUMBER(BA9)),FV$33," ")</f>
        <v xml:space="preserve"> </v>
      </c>
      <c r="BZ9" s="69"/>
      <c r="CA9" s="69"/>
      <c r="CB9" s="69"/>
      <c r="CC9" s="69"/>
      <c r="CD9" s="64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70"/>
      <c r="EC9" s="2" t="s">
        <v>26</v>
      </c>
      <c r="ED9" s="2" t="s">
        <v>42</v>
      </c>
      <c r="EE9" s="2" t="s">
        <v>42</v>
      </c>
      <c r="EF9" s="2" t="s">
        <v>155</v>
      </c>
      <c r="EI9" s="3" t="s">
        <v>106</v>
      </c>
      <c r="EJ9" s="3">
        <v>1250</v>
      </c>
      <c r="EK9" s="3">
        <v>1050</v>
      </c>
      <c r="EL9" s="3">
        <v>1050</v>
      </c>
      <c r="EM9" s="3">
        <v>1050</v>
      </c>
      <c r="EN9" s="3">
        <v>1050</v>
      </c>
      <c r="EO9" s="3">
        <v>1000</v>
      </c>
      <c r="EP9" s="3">
        <v>1000</v>
      </c>
      <c r="EQ9" s="3">
        <v>1000</v>
      </c>
      <c r="ER9" s="3">
        <v>1000</v>
      </c>
      <c r="ES9" s="3">
        <v>1000</v>
      </c>
      <c r="ET9" s="3">
        <v>1050</v>
      </c>
      <c r="EU9" s="3">
        <v>1050</v>
      </c>
      <c r="EV9" s="3">
        <v>500</v>
      </c>
    </row>
    <row r="10" spans="1:166" s="7" customFormat="1" ht="9" customHeight="1" x14ac:dyDescent="0.25">
      <c r="A10" s="30" t="s">
        <v>38</v>
      </c>
      <c r="B10" s="31"/>
      <c r="C10" s="31"/>
      <c r="D10" s="31"/>
      <c r="E10" s="32" t="s">
        <v>39</v>
      </c>
      <c r="F10" s="31"/>
      <c r="G10" s="31"/>
      <c r="H10" s="33"/>
      <c r="I10" s="32" t="s">
        <v>127</v>
      </c>
      <c r="J10" s="31"/>
      <c r="K10" s="31"/>
      <c r="L10" s="33"/>
      <c r="M10" s="32" t="s">
        <v>128</v>
      </c>
      <c r="N10" s="31"/>
      <c r="O10" s="31"/>
      <c r="P10" s="33"/>
      <c r="Q10" s="32" t="s">
        <v>129</v>
      </c>
      <c r="R10" s="31"/>
      <c r="S10" s="31"/>
      <c r="T10" s="33"/>
      <c r="U10" s="34" t="s">
        <v>131</v>
      </c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6"/>
      <c r="AT10" s="31" t="s">
        <v>40</v>
      </c>
      <c r="AU10" s="31"/>
      <c r="AV10" s="31"/>
      <c r="AW10" s="31"/>
      <c r="AX10" s="53"/>
      <c r="AY10" s="1"/>
      <c r="AZ10" s="1"/>
      <c r="BA10" s="30" t="s">
        <v>38</v>
      </c>
      <c r="BB10" s="31"/>
      <c r="BC10" s="31"/>
      <c r="BD10" s="31"/>
      <c r="BE10" s="32" t="s">
        <v>39</v>
      </c>
      <c r="BF10" s="31"/>
      <c r="BG10" s="31"/>
      <c r="BH10" s="33"/>
      <c r="BI10" s="32" t="s">
        <v>127</v>
      </c>
      <c r="BJ10" s="31"/>
      <c r="BK10" s="31"/>
      <c r="BL10" s="33"/>
      <c r="BM10" s="32" t="s">
        <v>128</v>
      </c>
      <c r="BN10" s="31"/>
      <c r="BO10" s="31"/>
      <c r="BP10" s="33"/>
      <c r="BQ10" s="32" t="s">
        <v>129</v>
      </c>
      <c r="BR10" s="31"/>
      <c r="BS10" s="31"/>
      <c r="BT10" s="33"/>
      <c r="BU10" s="34" t="s">
        <v>131</v>
      </c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6"/>
      <c r="CT10" s="31" t="s">
        <v>40</v>
      </c>
      <c r="CU10" s="31"/>
      <c r="CV10" s="31"/>
      <c r="CW10" s="31"/>
      <c r="CX10" s="53"/>
      <c r="CY10" s="1"/>
      <c r="CZ10" s="1"/>
      <c r="EA10" s="1"/>
      <c r="EB10" s="9"/>
      <c r="EC10" s="2" t="s">
        <v>32</v>
      </c>
      <c r="ED10" s="2" t="s">
        <v>45</v>
      </c>
      <c r="EE10" s="2" t="s">
        <v>45</v>
      </c>
      <c r="EF10" s="2" t="s">
        <v>156</v>
      </c>
      <c r="EG10" s="3"/>
      <c r="EH10" s="3"/>
      <c r="EI10" s="3" t="s">
        <v>157</v>
      </c>
      <c r="EJ10" s="3">
        <v>1000</v>
      </c>
      <c r="EK10" s="3">
        <v>800</v>
      </c>
      <c r="EL10" s="3">
        <v>800</v>
      </c>
      <c r="EM10" s="3">
        <v>800</v>
      </c>
      <c r="EN10" s="3">
        <v>800</v>
      </c>
      <c r="EO10" s="3">
        <v>1000</v>
      </c>
      <c r="EP10" s="3">
        <v>1000</v>
      </c>
      <c r="EQ10" s="3">
        <v>1000</v>
      </c>
      <c r="ER10" s="3">
        <v>1000</v>
      </c>
      <c r="ES10" s="3">
        <v>1000</v>
      </c>
      <c r="ET10" s="3">
        <v>800</v>
      </c>
      <c r="EU10" s="3">
        <v>800</v>
      </c>
      <c r="EV10" s="3">
        <v>500</v>
      </c>
      <c r="EW10" s="11"/>
      <c r="EX10" s="11"/>
      <c r="EY10" s="11"/>
      <c r="EZ10" s="11"/>
      <c r="FA10" s="11"/>
      <c r="FB10" s="11"/>
      <c r="FC10" s="11"/>
      <c r="FD10" s="11"/>
      <c r="FG10" s="11"/>
      <c r="FH10" s="11"/>
      <c r="FI10" s="11"/>
      <c r="FJ10" s="11"/>
    </row>
    <row r="11" spans="1:166" ht="18.75" customHeight="1" thickBot="1" x14ac:dyDescent="0.3">
      <c r="A11" s="40" t="str">
        <f>IF(OR(ISBLANK(A$5),ISBLANK(A9))," ",VLOOKUP(A$5,fee,HLOOKUP(F9,soutěže,2,0),0))</f>
        <v xml:space="preserve"> </v>
      </c>
      <c r="B11" s="41"/>
      <c r="C11" s="41"/>
      <c r="D11" s="41"/>
      <c r="E11" s="42" t="str">
        <f>IF(AND(OR(F9=EO$1,F9=EP$1,F9=EQ$1,F9=ER$1,F9=ES$1),ISNUMBER(A9)),"-"," ")</f>
        <v xml:space="preserve"> </v>
      </c>
      <c r="F11" s="41"/>
      <c r="G11" s="41"/>
      <c r="H11" s="43"/>
      <c r="I11" s="44" t="str">
        <f>IF(ISBLANK(A9)," ",IF(MONTH(A9)=4,EH$1,IF(MONTH(A9)=5,EH$2,IF(MONTH(A9)=6,EH$3,IF(MONTH(A9)=7,EH$4,IF(MONTH(A9)=8,EH$5,IF(MONTH(A9)=9,EH$6,IF(MONTH(A9)=10,EH$7,IF(MONTH(A9)=11,EH$8," ")))))))))</f>
        <v xml:space="preserve"> </v>
      </c>
      <c r="J11" s="45"/>
      <c r="K11" s="45"/>
      <c r="L11" s="46"/>
      <c r="M11" s="42"/>
      <c r="N11" s="41"/>
      <c r="O11" s="41"/>
      <c r="P11" s="43"/>
      <c r="Q11" s="42"/>
      <c r="R11" s="41"/>
      <c r="S11" s="41"/>
      <c r="T11" s="43"/>
      <c r="U11" s="47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9"/>
      <c r="AT11" s="50" t="str">
        <f>IF(ISBLANK(A9)," ",SUM(A11,E11,ROUNDDOWN(M11*2*I11,0),ROUNDDOWN(Q11*2*I11,0)))</f>
        <v xml:space="preserve"> </v>
      </c>
      <c r="AU11" s="50"/>
      <c r="AV11" s="50"/>
      <c r="AW11" s="50"/>
      <c r="AX11" s="51"/>
      <c r="BA11" s="40" t="str">
        <f>IF(AND(OR(BF9=FT$5,BF9=FT$6,BF9=FT$7,BF9=FT$8),ISNUMBER(BA9)),1000,IF(OR(ISBLANK(BA$5),ISBLANK(BA9))," ",VLOOKUP(BA$5,fee,2,0)))</f>
        <v xml:space="preserve"> </v>
      </c>
      <c r="BB11" s="41"/>
      <c r="BC11" s="41"/>
      <c r="BD11" s="41"/>
      <c r="BE11" s="42"/>
      <c r="BF11" s="41"/>
      <c r="BG11" s="41"/>
      <c r="BH11" s="43"/>
      <c r="BI11" s="44" t="str">
        <f>IF(ISBLANK(BA9)," ",IF(MONTH(BA9)=9,GA$1,IF(MONTH(BA9)=10,GA$2,IF(MONTH(BA9)=11,GA$3," "))))</f>
        <v xml:space="preserve"> </v>
      </c>
      <c r="BJ11" s="45"/>
      <c r="BK11" s="45"/>
      <c r="BL11" s="46"/>
      <c r="BM11" s="42"/>
      <c r="BN11" s="41"/>
      <c r="BO11" s="41"/>
      <c r="BP11" s="43"/>
      <c r="BQ11" s="42"/>
      <c r="BR11" s="41"/>
      <c r="BS11" s="41"/>
      <c r="BT11" s="43"/>
      <c r="BU11" s="47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9"/>
      <c r="CT11" s="50" t="str">
        <f>IF(ISBLANK(BA9)," ",SUM(BA11,BE11,IF(BM11&gt;250,250*2*BI11,BM11*2*BI11),IF(BQ11&gt;100,100*2*BI11,BQ11*2*BI11)))</f>
        <v xml:space="preserve"> </v>
      </c>
      <c r="CU11" s="50"/>
      <c r="CV11" s="50"/>
      <c r="CW11" s="50"/>
      <c r="CX11" s="51"/>
      <c r="EC11" s="2" t="s">
        <v>34</v>
      </c>
      <c r="ED11" s="2" t="s">
        <v>47</v>
      </c>
      <c r="EE11" s="2" t="s">
        <v>47</v>
      </c>
      <c r="EF11" s="2" t="s">
        <v>158</v>
      </c>
      <c r="EI11" s="3" t="s">
        <v>44</v>
      </c>
      <c r="EJ11" s="3">
        <v>1000</v>
      </c>
      <c r="EK11" s="3">
        <v>800</v>
      </c>
      <c r="EL11" s="3">
        <v>800</v>
      </c>
      <c r="EM11" s="3">
        <v>800</v>
      </c>
      <c r="EN11" s="3">
        <v>800</v>
      </c>
      <c r="EO11" s="3">
        <v>1000</v>
      </c>
      <c r="EP11" s="3">
        <v>1000</v>
      </c>
      <c r="EQ11" s="3">
        <v>1000</v>
      </c>
      <c r="ER11" s="3">
        <v>1000</v>
      </c>
      <c r="ES11" s="3">
        <v>1000</v>
      </c>
      <c r="ET11" s="3">
        <v>800</v>
      </c>
      <c r="EU11" s="3">
        <v>800</v>
      </c>
      <c r="EV11" s="3">
        <v>500</v>
      </c>
    </row>
    <row r="12" spans="1:166" ht="3" customHeight="1" thickBot="1" x14ac:dyDescent="0.3">
      <c r="A12" s="4"/>
      <c r="B12" s="4"/>
      <c r="C12" s="4"/>
      <c r="D12" s="4"/>
      <c r="E12" s="4"/>
      <c r="F12" s="4"/>
      <c r="G12" s="5"/>
      <c r="H12" s="5"/>
      <c r="I12" s="5"/>
      <c r="J12" s="5"/>
      <c r="K12" s="5"/>
      <c r="L12" s="5"/>
      <c r="M12" s="5"/>
      <c r="N12" s="5"/>
      <c r="O12" s="4"/>
      <c r="P12" s="4"/>
      <c r="Q12" s="4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BA12" s="4"/>
      <c r="BB12" s="4"/>
      <c r="BC12" s="4"/>
      <c r="BD12" s="4"/>
      <c r="BE12" s="4"/>
      <c r="BF12" s="4"/>
      <c r="BG12" s="5"/>
      <c r="BH12" s="5"/>
      <c r="BI12" s="5"/>
      <c r="BJ12" s="5"/>
      <c r="BK12" s="5"/>
      <c r="BL12" s="5"/>
      <c r="BM12" s="5"/>
      <c r="BN12" s="5"/>
      <c r="BO12" s="4"/>
      <c r="BP12" s="4"/>
      <c r="BQ12" s="4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EC12" s="2" t="s">
        <v>41</v>
      </c>
      <c r="ED12" s="2" t="s">
        <v>159</v>
      </c>
      <c r="EE12" s="2" t="s">
        <v>159</v>
      </c>
      <c r="EF12" s="2" t="s">
        <v>36</v>
      </c>
      <c r="EI12" s="3" t="s">
        <v>160</v>
      </c>
      <c r="EJ12" s="3">
        <v>600</v>
      </c>
      <c r="EK12" s="3">
        <v>600</v>
      </c>
      <c r="EL12" s="3">
        <v>600</v>
      </c>
      <c r="EM12" s="3">
        <v>600</v>
      </c>
      <c r="EN12" s="3">
        <v>600</v>
      </c>
      <c r="EO12" s="3">
        <v>600</v>
      </c>
      <c r="EP12" s="3">
        <v>600</v>
      </c>
      <c r="EQ12" s="3">
        <v>600</v>
      </c>
      <c r="ER12" s="3">
        <v>600</v>
      </c>
      <c r="ES12" s="3">
        <v>600</v>
      </c>
      <c r="ET12" s="3">
        <v>600</v>
      </c>
      <c r="EU12" s="3">
        <v>600</v>
      </c>
      <c r="EV12" s="3">
        <v>500</v>
      </c>
    </row>
    <row r="13" spans="1:166" s="7" customFormat="1" ht="9" customHeight="1" x14ac:dyDescent="0.25">
      <c r="A13" s="73" t="s">
        <v>0</v>
      </c>
      <c r="B13" s="74"/>
      <c r="C13" s="74"/>
      <c r="D13" s="74"/>
      <c r="E13" s="74"/>
      <c r="F13" s="75" t="s">
        <v>2</v>
      </c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6" t="s">
        <v>29</v>
      </c>
      <c r="U13" s="77"/>
      <c r="V13" s="77"/>
      <c r="W13" s="77"/>
      <c r="X13" s="77"/>
      <c r="Y13" s="75" t="s">
        <v>30</v>
      </c>
      <c r="Z13" s="74"/>
      <c r="AA13" s="74"/>
      <c r="AB13" s="74"/>
      <c r="AC13" s="74"/>
      <c r="AD13" s="75" t="s">
        <v>31</v>
      </c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8"/>
      <c r="BA13" s="73" t="s">
        <v>0</v>
      </c>
      <c r="BB13" s="74"/>
      <c r="BC13" s="74"/>
      <c r="BD13" s="74"/>
      <c r="BE13" s="74"/>
      <c r="BF13" s="75" t="s">
        <v>2</v>
      </c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6" t="s">
        <v>29</v>
      </c>
      <c r="BU13" s="77"/>
      <c r="BV13" s="77"/>
      <c r="BW13" s="77"/>
      <c r="BX13" s="77"/>
      <c r="BY13" s="75" t="s">
        <v>30</v>
      </c>
      <c r="BZ13" s="74"/>
      <c r="CA13" s="74"/>
      <c r="CB13" s="74"/>
      <c r="CC13" s="74"/>
      <c r="CD13" s="75" t="s">
        <v>31</v>
      </c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8"/>
      <c r="EB13" s="11"/>
      <c r="EC13" s="2" t="s">
        <v>183</v>
      </c>
      <c r="ED13" s="2" t="s">
        <v>49</v>
      </c>
      <c r="EE13" s="2" t="s">
        <v>49</v>
      </c>
      <c r="EF13" s="2" t="s">
        <v>161</v>
      </c>
      <c r="EG13" s="3"/>
      <c r="EH13" s="3"/>
      <c r="EI13" s="3" t="s">
        <v>120</v>
      </c>
      <c r="EJ13" s="3">
        <v>1000</v>
      </c>
      <c r="EK13" s="3">
        <v>800</v>
      </c>
      <c r="EL13" s="3">
        <v>800</v>
      </c>
      <c r="EM13" s="3">
        <v>800</v>
      </c>
      <c r="EN13" s="3">
        <v>800</v>
      </c>
      <c r="EO13" s="3">
        <v>1000</v>
      </c>
      <c r="EP13" s="3">
        <v>1000</v>
      </c>
      <c r="EQ13" s="3">
        <v>1000</v>
      </c>
      <c r="ER13" s="3">
        <v>1000</v>
      </c>
      <c r="ES13" s="3">
        <v>1000</v>
      </c>
      <c r="ET13" s="3">
        <v>800</v>
      </c>
      <c r="EU13" s="3">
        <v>800</v>
      </c>
      <c r="EV13" s="3">
        <v>500</v>
      </c>
      <c r="EW13" s="11"/>
      <c r="EX13" s="11"/>
      <c r="EY13" s="11"/>
      <c r="EZ13" s="11"/>
      <c r="FA13" s="11"/>
      <c r="FB13" s="11"/>
      <c r="FC13" s="11"/>
      <c r="FD13" s="11"/>
      <c r="FG13" s="11"/>
      <c r="FH13" s="11"/>
      <c r="FI13" s="11"/>
      <c r="FJ13" s="11"/>
    </row>
    <row r="14" spans="1:166" ht="18.75" customHeight="1" x14ac:dyDescent="0.25">
      <c r="A14" s="62"/>
      <c r="B14" s="63"/>
      <c r="C14" s="63"/>
      <c r="D14" s="63"/>
      <c r="E14" s="63"/>
      <c r="F14" s="64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6"/>
      <c r="U14" s="67"/>
      <c r="V14" s="67"/>
      <c r="W14" s="67"/>
      <c r="X14" s="67"/>
      <c r="Y14" s="68" t="str">
        <f>IF(AND(OR(F14=EO$1,F14=EP$1,F14=EQ$1,F14=ER$1,F14=ES$1),ISNUMBER(A14)),EE$28," ")</f>
        <v xml:space="preserve"> </v>
      </c>
      <c r="Z14" s="69"/>
      <c r="AA14" s="69"/>
      <c r="AB14" s="69"/>
      <c r="AC14" s="69"/>
      <c r="AD14" s="64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70"/>
      <c r="BA14" s="62"/>
      <c r="BB14" s="63"/>
      <c r="BC14" s="63"/>
      <c r="BD14" s="63"/>
      <c r="BE14" s="63"/>
      <c r="BF14" s="64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6"/>
      <c r="BU14" s="67"/>
      <c r="BV14" s="67"/>
      <c r="BW14" s="67"/>
      <c r="BX14" s="67"/>
      <c r="BY14" s="68" t="str">
        <f>IF(AND(OR(BF14=FT$5,BF14=FT$6,BF14=FT$7,BF14=FT$8),ISNUMBER(BA14)),FV$33," ")</f>
        <v xml:space="preserve"> </v>
      </c>
      <c r="BZ14" s="69"/>
      <c r="CA14" s="69"/>
      <c r="CB14" s="69"/>
      <c r="CC14" s="69"/>
      <c r="CD14" s="64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70"/>
      <c r="ED14" s="2" t="s">
        <v>52</v>
      </c>
      <c r="EE14" s="2" t="s">
        <v>52</v>
      </c>
      <c r="EF14" s="2" t="s">
        <v>43</v>
      </c>
      <c r="EI14" s="3" t="s">
        <v>95</v>
      </c>
      <c r="EJ14" s="3">
        <v>1000</v>
      </c>
      <c r="EK14" s="3">
        <v>800</v>
      </c>
      <c r="EL14" s="3">
        <v>800</v>
      </c>
      <c r="EM14" s="3">
        <v>800</v>
      </c>
      <c r="EN14" s="3">
        <v>800</v>
      </c>
      <c r="EO14" s="3">
        <v>1000</v>
      </c>
      <c r="EP14" s="3">
        <v>1000</v>
      </c>
      <c r="EQ14" s="3">
        <v>1000</v>
      </c>
      <c r="ER14" s="3">
        <v>1000</v>
      </c>
      <c r="ES14" s="3">
        <v>1000</v>
      </c>
      <c r="ET14" s="3">
        <v>800</v>
      </c>
      <c r="EU14" s="3">
        <v>800</v>
      </c>
      <c r="EV14" s="3">
        <v>500</v>
      </c>
    </row>
    <row r="15" spans="1:166" s="7" customFormat="1" ht="9" customHeight="1" x14ac:dyDescent="0.25">
      <c r="A15" s="30" t="s">
        <v>38</v>
      </c>
      <c r="B15" s="31"/>
      <c r="C15" s="31"/>
      <c r="D15" s="31"/>
      <c r="E15" s="32" t="s">
        <v>39</v>
      </c>
      <c r="F15" s="31"/>
      <c r="G15" s="31"/>
      <c r="H15" s="33"/>
      <c r="I15" s="32" t="s">
        <v>127</v>
      </c>
      <c r="J15" s="31"/>
      <c r="K15" s="31"/>
      <c r="L15" s="33"/>
      <c r="M15" s="32" t="s">
        <v>128</v>
      </c>
      <c r="N15" s="31"/>
      <c r="O15" s="31"/>
      <c r="P15" s="33"/>
      <c r="Q15" s="32" t="s">
        <v>129</v>
      </c>
      <c r="R15" s="31"/>
      <c r="S15" s="31"/>
      <c r="T15" s="33"/>
      <c r="U15" s="34" t="s">
        <v>131</v>
      </c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6"/>
      <c r="AT15" s="31" t="s">
        <v>40</v>
      </c>
      <c r="AU15" s="31"/>
      <c r="AV15" s="31"/>
      <c r="AW15" s="31"/>
      <c r="AX15" s="53"/>
      <c r="BA15" s="30" t="s">
        <v>38</v>
      </c>
      <c r="BB15" s="31"/>
      <c r="BC15" s="31"/>
      <c r="BD15" s="31"/>
      <c r="BE15" s="32" t="s">
        <v>39</v>
      </c>
      <c r="BF15" s="31"/>
      <c r="BG15" s="31"/>
      <c r="BH15" s="33"/>
      <c r="BI15" s="32" t="s">
        <v>127</v>
      </c>
      <c r="BJ15" s="31"/>
      <c r="BK15" s="31"/>
      <c r="BL15" s="33"/>
      <c r="BM15" s="32" t="s">
        <v>128</v>
      </c>
      <c r="BN15" s="31"/>
      <c r="BO15" s="31"/>
      <c r="BP15" s="33"/>
      <c r="BQ15" s="32" t="s">
        <v>129</v>
      </c>
      <c r="BR15" s="31"/>
      <c r="BS15" s="31"/>
      <c r="BT15" s="33"/>
      <c r="BU15" s="34" t="s">
        <v>131</v>
      </c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6"/>
      <c r="CT15" s="31" t="s">
        <v>40</v>
      </c>
      <c r="CU15" s="31"/>
      <c r="CV15" s="31"/>
      <c r="CW15" s="31"/>
      <c r="CX15" s="53"/>
      <c r="EB15" s="11"/>
      <c r="EC15" s="2"/>
      <c r="ED15" s="2" t="s">
        <v>54</v>
      </c>
      <c r="EE15" s="2" t="s">
        <v>54</v>
      </c>
      <c r="EF15" s="2" t="s">
        <v>162</v>
      </c>
      <c r="EG15" s="3"/>
      <c r="EH15" s="3"/>
      <c r="EI15" s="3" t="s">
        <v>163</v>
      </c>
      <c r="EJ15" s="3">
        <v>1000</v>
      </c>
      <c r="EK15" s="3">
        <v>800</v>
      </c>
      <c r="EL15" s="3">
        <v>800</v>
      </c>
      <c r="EM15" s="3">
        <v>800</v>
      </c>
      <c r="EN15" s="3">
        <v>800</v>
      </c>
      <c r="EO15" s="3">
        <v>1000</v>
      </c>
      <c r="EP15" s="3">
        <v>1000</v>
      </c>
      <c r="EQ15" s="3">
        <v>1000</v>
      </c>
      <c r="ER15" s="3">
        <v>1000</v>
      </c>
      <c r="ES15" s="3">
        <v>1000</v>
      </c>
      <c r="ET15" s="3">
        <v>800</v>
      </c>
      <c r="EU15" s="3">
        <v>800</v>
      </c>
      <c r="EV15" s="3">
        <v>500</v>
      </c>
      <c r="EW15" s="11"/>
      <c r="EX15" s="11"/>
      <c r="EY15" s="11"/>
      <c r="EZ15" s="11"/>
      <c r="FA15" s="11"/>
      <c r="FB15" s="11"/>
      <c r="FC15" s="11"/>
      <c r="FD15" s="11"/>
      <c r="FG15" s="11"/>
      <c r="FH15" s="11"/>
      <c r="FI15" s="11"/>
      <c r="FJ15" s="11"/>
    </row>
    <row r="16" spans="1:166" ht="18.75" customHeight="1" thickBot="1" x14ac:dyDescent="0.3">
      <c r="A16" s="40" t="str">
        <f>IF(OR(ISBLANK(A$5),ISBLANK(A14))," ",VLOOKUP(A$5,fee,HLOOKUP(F14,soutěže,2,0),0))</f>
        <v xml:space="preserve"> </v>
      </c>
      <c r="B16" s="41"/>
      <c r="C16" s="41"/>
      <c r="D16" s="41"/>
      <c r="E16" s="42" t="str">
        <f>IF(AND(OR(F14=EO$1,F14=EP$1,F14=EQ$1,F14=ER$1,F14=ES$1),ISNUMBER(A14)),"-"," ")</f>
        <v xml:space="preserve"> </v>
      </c>
      <c r="F16" s="41"/>
      <c r="G16" s="41"/>
      <c r="H16" s="43"/>
      <c r="I16" s="44" t="str">
        <f>IF(ISBLANK(A14)," ",IF(MONTH(A14)=4,EH$1,IF(MONTH(A14)=5,EH$2,IF(MONTH(A14)=6,EH$3,IF(MONTH(A14)=7,EH$4,IF(MONTH(A14)=8,EH$5,IF(MONTH(A14)=9,EH$6,IF(MONTH(A14)=10,EH$7,IF(MONTH(A14)=11,EH$8," ")))))))))</f>
        <v xml:space="preserve"> </v>
      </c>
      <c r="J16" s="45"/>
      <c r="K16" s="45"/>
      <c r="L16" s="46"/>
      <c r="M16" s="42"/>
      <c r="N16" s="41"/>
      <c r="O16" s="41"/>
      <c r="P16" s="43"/>
      <c r="Q16" s="42"/>
      <c r="R16" s="41"/>
      <c r="S16" s="41"/>
      <c r="T16" s="43"/>
      <c r="U16" s="47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9"/>
      <c r="AT16" s="50" t="str">
        <f>IF(ISBLANK(A14)," ",SUM(A16,E16,ROUNDDOWN(M16*2*I16,0),ROUNDDOWN(Q16*2*I16,0)))</f>
        <v xml:space="preserve"> </v>
      </c>
      <c r="AU16" s="50"/>
      <c r="AV16" s="50"/>
      <c r="AW16" s="50"/>
      <c r="AX16" s="51"/>
      <c r="BA16" s="40" t="str">
        <f>IF(AND(OR(BF14=FT$5,BF14=FT$6,BF14=FT$7,BF14=FT$8),ISNUMBER(BA14)),1000,IF(OR(ISBLANK(BA$5),ISBLANK(BA14))," ",VLOOKUP(BA$5,fee,2,0)))</f>
        <v xml:space="preserve"> </v>
      </c>
      <c r="BB16" s="41"/>
      <c r="BC16" s="41"/>
      <c r="BD16" s="41"/>
      <c r="BE16" s="42"/>
      <c r="BF16" s="41"/>
      <c r="BG16" s="41"/>
      <c r="BH16" s="43"/>
      <c r="BI16" s="44" t="str">
        <f>IF(ISBLANK(BA14)," ",IF(MONTH(BA14)=9,GA$1,IF(MONTH(BA14)=10,GA$2,IF(MONTH(BA14)=11,GA$3," "))))</f>
        <v xml:space="preserve"> </v>
      </c>
      <c r="BJ16" s="45"/>
      <c r="BK16" s="45"/>
      <c r="BL16" s="46"/>
      <c r="BM16" s="42"/>
      <c r="BN16" s="41"/>
      <c r="BO16" s="41"/>
      <c r="BP16" s="43"/>
      <c r="BQ16" s="42"/>
      <c r="BR16" s="41"/>
      <c r="BS16" s="41"/>
      <c r="BT16" s="43"/>
      <c r="BU16" s="47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9"/>
      <c r="CT16" s="50" t="str">
        <f>IF(ISBLANK(BA14)," ",SUM(BA16,BE16,IF(BM16&gt;250,250*2*BI16,BM16*2*BI16),IF(BQ16&gt;100,100*2*BI16,BQ16*2*BI16)))</f>
        <v xml:space="preserve"> </v>
      </c>
      <c r="CU16" s="50"/>
      <c r="CV16" s="50"/>
      <c r="CW16" s="50"/>
      <c r="CX16" s="51"/>
      <c r="ED16" s="2" t="s">
        <v>56</v>
      </c>
      <c r="EE16" s="2" t="s">
        <v>56</v>
      </c>
      <c r="EF16" s="2" t="s">
        <v>50</v>
      </c>
      <c r="EI16" s="3" t="s">
        <v>104</v>
      </c>
      <c r="EJ16" s="3">
        <v>1693</v>
      </c>
      <c r="EK16" s="3">
        <v>1493</v>
      </c>
      <c r="EL16" s="3">
        <v>1493</v>
      </c>
      <c r="EM16" s="3">
        <v>1493</v>
      </c>
      <c r="EN16" s="3">
        <v>1493</v>
      </c>
      <c r="EO16" s="3">
        <v>1000</v>
      </c>
      <c r="EP16" s="3">
        <v>1000</v>
      </c>
      <c r="EQ16" s="3">
        <v>1000</v>
      </c>
      <c r="ER16" s="3">
        <v>1000</v>
      </c>
      <c r="ES16" s="3">
        <v>1000</v>
      </c>
      <c r="ET16" s="3">
        <v>1493</v>
      </c>
      <c r="EU16" s="3">
        <v>1493</v>
      </c>
      <c r="EV16" s="3">
        <v>500</v>
      </c>
    </row>
    <row r="17" spans="1:166" ht="3" customHeight="1" thickBot="1" x14ac:dyDescent="0.3">
      <c r="A17" s="4"/>
      <c r="B17" s="4"/>
      <c r="C17" s="4"/>
      <c r="D17" s="4"/>
      <c r="E17" s="4"/>
      <c r="F17" s="4"/>
      <c r="G17" s="5"/>
      <c r="H17" s="5"/>
      <c r="I17" s="5"/>
      <c r="J17" s="5"/>
      <c r="K17" s="5"/>
      <c r="L17" s="5"/>
      <c r="M17" s="5"/>
      <c r="N17" s="5"/>
      <c r="O17" s="4"/>
      <c r="P17" s="4"/>
      <c r="Q17" s="4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BA17" s="4"/>
      <c r="BB17" s="4"/>
      <c r="BC17" s="4"/>
      <c r="BD17" s="4"/>
      <c r="BE17" s="4"/>
      <c r="BF17" s="4"/>
      <c r="BG17" s="5"/>
      <c r="BH17" s="5"/>
      <c r="BI17" s="5"/>
      <c r="BJ17" s="5"/>
      <c r="BK17" s="5"/>
      <c r="BL17" s="5"/>
      <c r="BM17" s="5"/>
      <c r="BN17" s="5"/>
      <c r="BO17" s="4"/>
      <c r="BP17" s="4"/>
      <c r="BQ17" s="4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ED17" s="2" t="s">
        <v>79</v>
      </c>
      <c r="EE17" s="2" t="s">
        <v>79</v>
      </c>
      <c r="EF17" s="2" t="s">
        <v>164</v>
      </c>
      <c r="EI17" s="3" t="s">
        <v>75</v>
      </c>
      <c r="EJ17" s="3">
        <v>1000</v>
      </c>
      <c r="EK17" s="3">
        <v>800</v>
      </c>
      <c r="EL17" s="3">
        <v>800</v>
      </c>
      <c r="EM17" s="3">
        <v>800</v>
      </c>
      <c r="EN17" s="3">
        <v>800</v>
      </c>
      <c r="EO17" s="3">
        <v>1000</v>
      </c>
      <c r="EP17" s="3">
        <v>1000</v>
      </c>
      <c r="EQ17" s="3">
        <v>1000</v>
      </c>
      <c r="ER17" s="3">
        <v>1000</v>
      </c>
      <c r="ES17" s="3">
        <v>1000</v>
      </c>
      <c r="ET17" s="3">
        <v>800</v>
      </c>
      <c r="EU17" s="3">
        <v>800</v>
      </c>
      <c r="EV17" s="3">
        <v>500</v>
      </c>
    </row>
    <row r="18" spans="1:166" s="7" customFormat="1" ht="9" customHeight="1" x14ac:dyDescent="0.25">
      <c r="A18" s="73" t="s">
        <v>0</v>
      </c>
      <c r="B18" s="74"/>
      <c r="C18" s="74"/>
      <c r="D18" s="74"/>
      <c r="E18" s="74"/>
      <c r="F18" s="75" t="s">
        <v>2</v>
      </c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6" t="s">
        <v>29</v>
      </c>
      <c r="U18" s="77"/>
      <c r="V18" s="77"/>
      <c r="W18" s="77"/>
      <c r="X18" s="77"/>
      <c r="Y18" s="75" t="s">
        <v>30</v>
      </c>
      <c r="Z18" s="74"/>
      <c r="AA18" s="74"/>
      <c r="AB18" s="74"/>
      <c r="AC18" s="74"/>
      <c r="AD18" s="75" t="s">
        <v>31</v>
      </c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8"/>
      <c r="BA18" s="73" t="s">
        <v>0</v>
      </c>
      <c r="BB18" s="74"/>
      <c r="BC18" s="74"/>
      <c r="BD18" s="74"/>
      <c r="BE18" s="74"/>
      <c r="BF18" s="75" t="s">
        <v>2</v>
      </c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6" t="s">
        <v>29</v>
      </c>
      <c r="BU18" s="77"/>
      <c r="BV18" s="77"/>
      <c r="BW18" s="77"/>
      <c r="BX18" s="77"/>
      <c r="BY18" s="75" t="s">
        <v>30</v>
      </c>
      <c r="BZ18" s="74"/>
      <c r="CA18" s="74"/>
      <c r="CB18" s="74"/>
      <c r="CC18" s="74"/>
      <c r="CD18" s="75" t="s">
        <v>31</v>
      </c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8"/>
      <c r="EB18" s="11"/>
      <c r="EC18" s="2"/>
      <c r="ED18" s="2" t="s">
        <v>58</v>
      </c>
      <c r="EE18" s="2" t="s">
        <v>58</v>
      </c>
      <c r="EF18" s="2" t="s">
        <v>165</v>
      </c>
      <c r="EG18" s="3"/>
      <c r="EH18" s="3"/>
      <c r="EI18" s="3" t="s">
        <v>166</v>
      </c>
      <c r="EJ18" s="3">
        <v>1000</v>
      </c>
      <c r="EK18" s="3">
        <v>800</v>
      </c>
      <c r="EL18" s="3">
        <v>800</v>
      </c>
      <c r="EM18" s="3">
        <v>800</v>
      </c>
      <c r="EN18" s="3">
        <v>800</v>
      </c>
      <c r="EO18" s="3">
        <v>1000</v>
      </c>
      <c r="EP18" s="3">
        <v>1000</v>
      </c>
      <c r="EQ18" s="3">
        <v>1000</v>
      </c>
      <c r="ER18" s="3">
        <v>1000</v>
      </c>
      <c r="ES18" s="3">
        <v>1000</v>
      </c>
      <c r="ET18" s="3">
        <v>800</v>
      </c>
      <c r="EU18" s="3">
        <v>800</v>
      </c>
      <c r="EV18" s="3">
        <v>500</v>
      </c>
      <c r="EW18" s="11"/>
      <c r="EX18" s="11"/>
      <c r="EY18" s="11"/>
      <c r="EZ18" s="11"/>
      <c r="FA18" s="11"/>
      <c r="FB18" s="11"/>
      <c r="FC18" s="11"/>
      <c r="FD18" s="11"/>
      <c r="FG18" s="11"/>
      <c r="FH18" s="11"/>
      <c r="FI18" s="11"/>
      <c r="FJ18" s="11"/>
    </row>
    <row r="19" spans="1:166" ht="18.75" customHeight="1" x14ac:dyDescent="0.25">
      <c r="A19" s="62"/>
      <c r="B19" s="63"/>
      <c r="C19" s="63"/>
      <c r="D19" s="63"/>
      <c r="E19" s="63"/>
      <c r="F19" s="64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6"/>
      <c r="U19" s="67"/>
      <c r="V19" s="67"/>
      <c r="W19" s="67"/>
      <c r="X19" s="67"/>
      <c r="Y19" s="68" t="str">
        <f>IF(AND(OR(F19=EO$1,F19=EP$1,F19=EQ$1,F19=ER$1,F19=ES$1),ISNUMBER(A19)),EE$28," ")</f>
        <v xml:space="preserve"> </v>
      </c>
      <c r="Z19" s="69"/>
      <c r="AA19" s="69"/>
      <c r="AB19" s="69"/>
      <c r="AC19" s="69"/>
      <c r="AD19" s="64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70"/>
      <c r="BA19" s="62"/>
      <c r="BB19" s="63"/>
      <c r="BC19" s="63"/>
      <c r="BD19" s="63"/>
      <c r="BE19" s="63"/>
      <c r="BF19" s="64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6"/>
      <c r="BU19" s="67"/>
      <c r="BV19" s="67"/>
      <c r="BW19" s="67"/>
      <c r="BX19" s="67"/>
      <c r="BY19" s="68" t="str">
        <f>IF(AND(OR(BF19=FT$5,BF19=FT$6,BF19=FT$7,BF19=FT$8),ISNUMBER(BA19)),FV$33," ")</f>
        <v xml:space="preserve"> </v>
      </c>
      <c r="BZ19" s="69"/>
      <c r="CA19" s="69"/>
      <c r="CB19" s="69"/>
      <c r="CC19" s="69"/>
      <c r="CD19" s="64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70"/>
      <c r="ED19" s="2" t="s">
        <v>60</v>
      </c>
      <c r="EE19" s="2" t="s">
        <v>60</v>
      </c>
      <c r="EF19" s="2" t="s">
        <v>110</v>
      </c>
      <c r="EI19" s="3" t="s">
        <v>167</v>
      </c>
      <c r="EJ19" s="3">
        <v>1000</v>
      </c>
      <c r="EK19" s="3">
        <v>800</v>
      </c>
      <c r="EL19" s="3">
        <v>800</v>
      </c>
      <c r="EM19" s="3">
        <v>800</v>
      </c>
      <c r="EN19" s="3">
        <v>800</v>
      </c>
      <c r="EO19" s="3">
        <v>1000</v>
      </c>
      <c r="EP19" s="3">
        <v>1000</v>
      </c>
      <c r="EQ19" s="3">
        <v>1000</v>
      </c>
      <c r="ER19" s="3">
        <v>1000</v>
      </c>
      <c r="ES19" s="3">
        <v>1000</v>
      </c>
      <c r="ET19" s="3">
        <v>800</v>
      </c>
      <c r="EU19" s="3">
        <v>800</v>
      </c>
      <c r="EV19" s="3">
        <v>500</v>
      </c>
    </row>
    <row r="20" spans="1:166" s="7" customFormat="1" ht="9" customHeight="1" x14ac:dyDescent="0.25">
      <c r="A20" s="30" t="s">
        <v>38</v>
      </c>
      <c r="B20" s="31"/>
      <c r="C20" s="31"/>
      <c r="D20" s="31"/>
      <c r="E20" s="32" t="s">
        <v>39</v>
      </c>
      <c r="F20" s="31"/>
      <c r="G20" s="31"/>
      <c r="H20" s="33"/>
      <c r="I20" s="32" t="s">
        <v>127</v>
      </c>
      <c r="J20" s="31"/>
      <c r="K20" s="31"/>
      <c r="L20" s="33"/>
      <c r="M20" s="32" t="s">
        <v>128</v>
      </c>
      <c r="N20" s="31"/>
      <c r="O20" s="31"/>
      <c r="P20" s="33"/>
      <c r="Q20" s="32" t="s">
        <v>129</v>
      </c>
      <c r="R20" s="31"/>
      <c r="S20" s="31"/>
      <c r="T20" s="33"/>
      <c r="U20" s="34" t="s">
        <v>131</v>
      </c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6"/>
      <c r="AT20" s="31" t="s">
        <v>40</v>
      </c>
      <c r="AU20" s="31"/>
      <c r="AV20" s="31"/>
      <c r="AW20" s="31"/>
      <c r="AX20" s="53"/>
      <c r="BA20" s="30" t="s">
        <v>38</v>
      </c>
      <c r="BB20" s="31"/>
      <c r="BC20" s="31"/>
      <c r="BD20" s="31"/>
      <c r="BE20" s="32" t="s">
        <v>39</v>
      </c>
      <c r="BF20" s="31"/>
      <c r="BG20" s="31"/>
      <c r="BH20" s="33"/>
      <c r="BI20" s="32" t="s">
        <v>127</v>
      </c>
      <c r="BJ20" s="31"/>
      <c r="BK20" s="31"/>
      <c r="BL20" s="33"/>
      <c r="BM20" s="32" t="s">
        <v>128</v>
      </c>
      <c r="BN20" s="31"/>
      <c r="BO20" s="31"/>
      <c r="BP20" s="33"/>
      <c r="BQ20" s="32" t="s">
        <v>129</v>
      </c>
      <c r="BR20" s="31"/>
      <c r="BS20" s="31"/>
      <c r="BT20" s="33"/>
      <c r="BU20" s="34" t="s">
        <v>131</v>
      </c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6"/>
      <c r="CT20" s="31" t="s">
        <v>40</v>
      </c>
      <c r="CU20" s="31"/>
      <c r="CV20" s="31"/>
      <c r="CW20" s="31"/>
      <c r="CX20" s="53"/>
      <c r="EB20" s="11"/>
      <c r="EC20" s="2"/>
      <c r="ED20" s="2" t="s">
        <v>63</v>
      </c>
      <c r="EE20" s="2" t="s">
        <v>63</v>
      </c>
      <c r="EF20" s="2" t="s">
        <v>55</v>
      </c>
      <c r="EG20" s="3"/>
      <c r="EH20" s="3"/>
      <c r="EI20" s="3" t="s">
        <v>100</v>
      </c>
      <c r="EJ20" s="3">
        <v>1752</v>
      </c>
      <c r="EK20" s="3">
        <v>1552</v>
      </c>
      <c r="EL20" s="3">
        <v>1552</v>
      </c>
      <c r="EM20" s="3">
        <v>1552</v>
      </c>
      <c r="EN20" s="3">
        <v>1552</v>
      </c>
      <c r="EO20" s="3">
        <v>1000</v>
      </c>
      <c r="EP20" s="3">
        <v>1000</v>
      </c>
      <c r="EQ20" s="3">
        <v>1000</v>
      </c>
      <c r="ER20" s="3">
        <v>1000</v>
      </c>
      <c r="ES20" s="3">
        <v>1000</v>
      </c>
      <c r="ET20" s="3">
        <v>1552</v>
      </c>
      <c r="EU20" s="3">
        <v>1552</v>
      </c>
      <c r="EV20" s="3">
        <v>500</v>
      </c>
      <c r="EW20" s="11"/>
      <c r="EX20" s="11"/>
      <c r="EY20" s="11"/>
      <c r="EZ20" s="11"/>
      <c r="FA20" s="11"/>
      <c r="FB20" s="11"/>
      <c r="FC20" s="11"/>
      <c r="FD20" s="11"/>
      <c r="FG20" s="11"/>
      <c r="FH20" s="11"/>
      <c r="FI20" s="11"/>
      <c r="FJ20" s="11"/>
    </row>
    <row r="21" spans="1:166" ht="18.75" customHeight="1" thickBot="1" x14ac:dyDescent="0.3">
      <c r="A21" s="40" t="str">
        <f>IF(OR(ISBLANK(A$5),ISBLANK(A19))," ",VLOOKUP(A$5,fee,HLOOKUP(F19,soutěže,2,0),0))</f>
        <v xml:space="preserve"> </v>
      </c>
      <c r="B21" s="41"/>
      <c r="C21" s="41"/>
      <c r="D21" s="41"/>
      <c r="E21" s="42" t="str">
        <f>IF(AND(OR(F19=EO$1,F19=EP$1,F19=EQ$1,F19=ER$1,F19=ES$1),ISNUMBER(A19)),"-"," ")</f>
        <v xml:space="preserve"> </v>
      </c>
      <c r="F21" s="41"/>
      <c r="G21" s="41"/>
      <c r="H21" s="43"/>
      <c r="I21" s="44" t="str">
        <f>IF(ISBLANK(A19)," ",IF(MONTH(A19)=4,EH$1,IF(MONTH(A19)=5,EH$2,IF(MONTH(A19)=6,EH$3,IF(MONTH(A19)=7,EH$4,IF(MONTH(A19)=8,EH$5,IF(MONTH(A19)=9,EH$6,IF(MONTH(A19)=10,EH$7,IF(MONTH(A19)=11,EH$8," ")))))))))</f>
        <v xml:space="preserve"> </v>
      </c>
      <c r="J21" s="45"/>
      <c r="K21" s="45"/>
      <c r="L21" s="46"/>
      <c r="M21" s="42"/>
      <c r="N21" s="41"/>
      <c r="O21" s="41"/>
      <c r="P21" s="43"/>
      <c r="Q21" s="42"/>
      <c r="R21" s="41"/>
      <c r="S21" s="41"/>
      <c r="T21" s="43"/>
      <c r="U21" s="47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9"/>
      <c r="AT21" s="50" t="str">
        <f>IF(ISBLANK(A19)," ",SUM(A21,E21,ROUNDDOWN(M21*2*I21,0),ROUNDDOWN(Q21*2*I21,0)))</f>
        <v xml:space="preserve"> </v>
      </c>
      <c r="AU21" s="50"/>
      <c r="AV21" s="50"/>
      <c r="AW21" s="50"/>
      <c r="AX21" s="51"/>
      <c r="BA21" s="40" t="str">
        <f>IF(AND(OR(BF19=FT$5,BF19=FT$6,BF19=FT$7,BF19=FT$8),ISNUMBER(BA19)),1000,IF(OR(ISBLANK(BA$5),ISBLANK(BA19))," ",VLOOKUP(BA$5,fee,2,0)))</f>
        <v xml:space="preserve"> </v>
      </c>
      <c r="BB21" s="41"/>
      <c r="BC21" s="41"/>
      <c r="BD21" s="41"/>
      <c r="BE21" s="42"/>
      <c r="BF21" s="41"/>
      <c r="BG21" s="41"/>
      <c r="BH21" s="43"/>
      <c r="BI21" s="44" t="str">
        <f>IF(ISBLANK(BA19)," ",IF(MONTH(BA19)=9,GA$1,IF(MONTH(BA19)=10,GA$2,IF(MONTH(BA19)=11,GA$3," "))))</f>
        <v xml:space="preserve"> </v>
      </c>
      <c r="BJ21" s="45"/>
      <c r="BK21" s="45"/>
      <c r="BL21" s="46"/>
      <c r="BM21" s="42"/>
      <c r="BN21" s="41"/>
      <c r="BO21" s="41"/>
      <c r="BP21" s="43"/>
      <c r="BQ21" s="42"/>
      <c r="BR21" s="41"/>
      <c r="BS21" s="41"/>
      <c r="BT21" s="43"/>
      <c r="BU21" s="47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9"/>
      <c r="CT21" s="50" t="str">
        <f>IF(ISBLANK(BA19)," ",SUM(BA21,BE21,IF(BM21&gt;250,250*2*BI21,BM21*2*BI21),IF(BQ21&gt;100,100*2*BI21,BQ21*2*BI21)))</f>
        <v xml:space="preserve"> </v>
      </c>
      <c r="CU21" s="50"/>
      <c r="CV21" s="50"/>
      <c r="CW21" s="50"/>
      <c r="CX21" s="51"/>
      <c r="ED21" s="2" t="s">
        <v>126</v>
      </c>
      <c r="EE21" s="2" t="s">
        <v>126</v>
      </c>
      <c r="EF21" s="2" t="s">
        <v>168</v>
      </c>
      <c r="EI21" s="3" t="s">
        <v>65</v>
      </c>
      <c r="EJ21" s="3">
        <v>1000</v>
      </c>
      <c r="EK21" s="3">
        <v>800</v>
      </c>
      <c r="EL21" s="3">
        <v>800</v>
      </c>
      <c r="EM21" s="3">
        <v>800</v>
      </c>
      <c r="EN21" s="3">
        <v>800</v>
      </c>
      <c r="EO21" s="3">
        <v>1000</v>
      </c>
      <c r="EP21" s="3">
        <v>1000</v>
      </c>
      <c r="EQ21" s="3">
        <v>1000</v>
      </c>
      <c r="ER21" s="3">
        <v>1000</v>
      </c>
      <c r="ES21" s="3">
        <v>1000</v>
      </c>
      <c r="ET21" s="3">
        <v>800</v>
      </c>
      <c r="EU21" s="3">
        <v>800</v>
      </c>
      <c r="EV21" s="3">
        <v>500</v>
      </c>
    </row>
    <row r="22" spans="1:166" ht="3" customHeight="1" thickBot="1" x14ac:dyDescent="0.3">
      <c r="A22" s="4"/>
      <c r="B22" s="4"/>
      <c r="C22" s="4"/>
      <c r="D22" s="4"/>
      <c r="E22" s="4"/>
      <c r="F22" s="4"/>
      <c r="G22" s="5"/>
      <c r="H22" s="5"/>
      <c r="I22" s="5"/>
      <c r="J22" s="5"/>
      <c r="K22" s="5"/>
      <c r="L22" s="5"/>
      <c r="M22" s="5"/>
      <c r="N22" s="5"/>
      <c r="O22" s="4"/>
      <c r="P22" s="4"/>
      <c r="Q22" s="4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BA22" s="4"/>
      <c r="BB22" s="4"/>
      <c r="BC22" s="4"/>
      <c r="BD22" s="4"/>
      <c r="BE22" s="4"/>
      <c r="BF22" s="4"/>
      <c r="BG22" s="5"/>
      <c r="BH22" s="5"/>
      <c r="BI22" s="5"/>
      <c r="BJ22" s="5"/>
      <c r="BK22" s="5"/>
      <c r="BL22" s="5"/>
      <c r="BM22" s="5"/>
      <c r="BN22" s="5"/>
      <c r="BO22" s="4"/>
      <c r="BP22" s="4"/>
      <c r="BQ22" s="4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ED22" s="2" t="s">
        <v>66</v>
      </c>
      <c r="EE22" s="2" t="s">
        <v>66</v>
      </c>
      <c r="EF22" s="2" t="s">
        <v>111</v>
      </c>
      <c r="EI22" s="3" t="s">
        <v>53</v>
      </c>
      <c r="EJ22" s="3">
        <v>1427</v>
      </c>
      <c r="EK22" s="3">
        <v>1227</v>
      </c>
      <c r="EL22" s="3">
        <v>1227</v>
      </c>
      <c r="EM22" s="3">
        <v>1227</v>
      </c>
      <c r="EN22" s="3">
        <v>1227</v>
      </c>
      <c r="EO22" s="3">
        <v>1000</v>
      </c>
      <c r="EP22" s="3">
        <v>1000</v>
      </c>
      <c r="EQ22" s="3">
        <v>1000</v>
      </c>
      <c r="ER22" s="3">
        <v>1000</v>
      </c>
      <c r="ES22" s="3">
        <v>1000</v>
      </c>
      <c r="ET22" s="3">
        <v>1227</v>
      </c>
      <c r="EU22" s="3">
        <v>1227</v>
      </c>
      <c r="EV22" s="3">
        <v>500</v>
      </c>
    </row>
    <row r="23" spans="1:166" s="7" customFormat="1" ht="9" customHeight="1" x14ac:dyDescent="0.25">
      <c r="A23" s="73" t="s">
        <v>0</v>
      </c>
      <c r="B23" s="74"/>
      <c r="C23" s="74"/>
      <c r="D23" s="74"/>
      <c r="E23" s="74"/>
      <c r="F23" s="75" t="s">
        <v>2</v>
      </c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6" t="s">
        <v>29</v>
      </c>
      <c r="U23" s="77"/>
      <c r="V23" s="77"/>
      <c r="W23" s="77"/>
      <c r="X23" s="77"/>
      <c r="Y23" s="75" t="s">
        <v>30</v>
      </c>
      <c r="Z23" s="74"/>
      <c r="AA23" s="74"/>
      <c r="AB23" s="74"/>
      <c r="AC23" s="74"/>
      <c r="AD23" s="75" t="s">
        <v>31</v>
      </c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8"/>
      <c r="BA23" s="73" t="s">
        <v>0</v>
      </c>
      <c r="BB23" s="74"/>
      <c r="BC23" s="74"/>
      <c r="BD23" s="74"/>
      <c r="BE23" s="74"/>
      <c r="BF23" s="75" t="s">
        <v>2</v>
      </c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6" t="s">
        <v>29</v>
      </c>
      <c r="BU23" s="77"/>
      <c r="BV23" s="77"/>
      <c r="BW23" s="77"/>
      <c r="BX23" s="77"/>
      <c r="BY23" s="75" t="s">
        <v>30</v>
      </c>
      <c r="BZ23" s="74"/>
      <c r="CA23" s="74"/>
      <c r="CB23" s="74"/>
      <c r="CC23" s="74"/>
      <c r="CD23" s="75" t="s">
        <v>31</v>
      </c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8"/>
      <c r="EB23" s="11"/>
      <c r="EC23" s="2"/>
      <c r="ED23" s="2" t="s">
        <v>68</v>
      </c>
      <c r="EE23" s="2" t="s">
        <v>68</v>
      </c>
      <c r="EF23" s="2" t="s">
        <v>112</v>
      </c>
      <c r="EG23" s="3"/>
      <c r="EH23" s="3"/>
      <c r="EI23" s="2" t="s">
        <v>121</v>
      </c>
      <c r="EJ23" s="3">
        <v>1000</v>
      </c>
      <c r="EK23" s="3">
        <v>800</v>
      </c>
      <c r="EL23" s="3">
        <v>800</v>
      </c>
      <c r="EM23" s="3">
        <v>800</v>
      </c>
      <c r="EN23" s="3">
        <v>800</v>
      </c>
      <c r="EO23" s="3">
        <v>1000</v>
      </c>
      <c r="EP23" s="3">
        <v>1000</v>
      </c>
      <c r="EQ23" s="3">
        <v>1000</v>
      </c>
      <c r="ER23" s="3">
        <v>1000</v>
      </c>
      <c r="ES23" s="3">
        <v>1000</v>
      </c>
      <c r="ET23" s="3">
        <v>800</v>
      </c>
      <c r="EU23" s="3">
        <v>800</v>
      </c>
      <c r="EV23" s="3">
        <v>500</v>
      </c>
      <c r="EW23" s="11"/>
      <c r="EX23" s="11"/>
      <c r="EY23" s="11"/>
      <c r="EZ23" s="11"/>
      <c r="FA23" s="11"/>
      <c r="FB23" s="11"/>
      <c r="FC23" s="11"/>
      <c r="FD23" s="11"/>
      <c r="FG23" s="11"/>
      <c r="FH23" s="11"/>
      <c r="FI23" s="11"/>
      <c r="FJ23" s="11"/>
    </row>
    <row r="24" spans="1:166" ht="18.75" customHeight="1" x14ac:dyDescent="0.25">
      <c r="A24" s="62"/>
      <c r="B24" s="63"/>
      <c r="C24" s="63"/>
      <c r="D24" s="63"/>
      <c r="E24" s="63"/>
      <c r="F24" s="64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6"/>
      <c r="U24" s="67"/>
      <c r="V24" s="67"/>
      <c r="W24" s="67"/>
      <c r="X24" s="67"/>
      <c r="Y24" s="68" t="str">
        <f>IF(AND(OR(F24=EO$1,F24=EP$1,F24=EQ$1,F24=ER$1,F24=ES$1),ISNUMBER(A24)),EE$28," ")</f>
        <v xml:space="preserve"> </v>
      </c>
      <c r="Z24" s="69"/>
      <c r="AA24" s="69"/>
      <c r="AB24" s="69"/>
      <c r="AC24" s="69"/>
      <c r="AD24" s="64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70"/>
      <c r="BA24" s="62"/>
      <c r="BB24" s="63"/>
      <c r="BC24" s="63"/>
      <c r="BD24" s="63"/>
      <c r="BE24" s="63"/>
      <c r="BF24" s="64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6"/>
      <c r="BU24" s="67"/>
      <c r="BV24" s="67"/>
      <c r="BW24" s="67"/>
      <c r="BX24" s="67"/>
      <c r="BY24" s="68" t="str">
        <f>IF(AND(OR(BF24=FT$5,BF24=FT$6,BF24=FT$7,BF24=FT$8),ISNUMBER(BA24)),FV$33," ")</f>
        <v xml:space="preserve"> </v>
      </c>
      <c r="BZ24" s="69"/>
      <c r="CA24" s="69"/>
      <c r="CB24" s="69"/>
      <c r="CC24" s="69"/>
      <c r="CD24" s="64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70"/>
      <c r="ED24" s="2" t="s">
        <v>71</v>
      </c>
      <c r="EE24" s="2" t="s">
        <v>71</v>
      </c>
      <c r="EF24" s="2" t="s">
        <v>169</v>
      </c>
      <c r="EI24" s="3" t="s">
        <v>122</v>
      </c>
      <c r="EJ24" s="3">
        <v>1000</v>
      </c>
      <c r="EK24" s="3">
        <v>800</v>
      </c>
      <c r="EL24" s="3">
        <v>800</v>
      </c>
      <c r="EM24" s="3">
        <v>800</v>
      </c>
      <c r="EN24" s="3">
        <v>800</v>
      </c>
      <c r="EO24" s="3">
        <v>1000</v>
      </c>
      <c r="EP24" s="3">
        <v>1000</v>
      </c>
      <c r="EQ24" s="3">
        <v>1000</v>
      </c>
      <c r="ER24" s="3">
        <v>1000</v>
      </c>
      <c r="ES24" s="3">
        <v>1000</v>
      </c>
      <c r="ET24" s="3">
        <v>800</v>
      </c>
      <c r="EU24" s="3">
        <v>800</v>
      </c>
      <c r="EV24" s="3">
        <v>500</v>
      </c>
    </row>
    <row r="25" spans="1:166" s="7" customFormat="1" ht="9" customHeight="1" x14ac:dyDescent="0.25">
      <c r="A25" s="30" t="s">
        <v>38</v>
      </c>
      <c r="B25" s="31"/>
      <c r="C25" s="31"/>
      <c r="D25" s="31"/>
      <c r="E25" s="32" t="s">
        <v>39</v>
      </c>
      <c r="F25" s="31"/>
      <c r="G25" s="31"/>
      <c r="H25" s="33"/>
      <c r="I25" s="32" t="s">
        <v>127</v>
      </c>
      <c r="J25" s="31"/>
      <c r="K25" s="31"/>
      <c r="L25" s="33"/>
      <c r="M25" s="32" t="s">
        <v>128</v>
      </c>
      <c r="N25" s="31"/>
      <c r="O25" s="31"/>
      <c r="P25" s="33"/>
      <c r="Q25" s="32" t="s">
        <v>129</v>
      </c>
      <c r="R25" s="31"/>
      <c r="S25" s="31"/>
      <c r="T25" s="33"/>
      <c r="U25" s="34" t="s">
        <v>131</v>
      </c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6"/>
      <c r="AT25" s="31" t="s">
        <v>40</v>
      </c>
      <c r="AU25" s="31"/>
      <c r="AV25" s="31"/>
      <c r="AW25" s="31"/>
      <c r="AX25" s="53"/>
      <c r="BA25" s="30" t="s">
        <v>38</v>
      </c>
      <c r="BB25" s="31"/>
      <c r="BC25" s="31"/>
      <c r="BD25" s="31"/>
      <c r="BE25" s="32" t="s">
        <v>39</v>
      </c>
      <c r="BF25" s="31"/>
      <c r="BG25" s="31"/>
      <c r="BH25" s="33"/>
      <c r="BI25" s="32" t="s">
        <v>127</v>
      </c>
      <c r="BJ25" s="31"/>
      <c r="BK25" s="31"/>
      <c r="BL25" s="33"/>
      <c r="BM25" s="32" t="s">
        <v>128</v>
      </c>
      <c r="BN25" s="31"/>
      <c r="BO25" s="31"/>
      <c r="BP25" s="33"/>
      <c r="BQ25" s="32" t="s">
        <v>129</v>
      </c>
      <c r="BR25" s="31"/>
      <c r="BS25" s="31"/>
      <c r="BT25" s="33"/>
      <c r="BU25" s="34" t="s">
        <v>131</v>
      </c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6"/>
      <c r="CT25" s="31" t="s">
        <v>40</v>
      </c>
      <c r="CU25" s="31"/>
      <c r="CV25" s="31"/>
      <c r="CW25" s="31"/>
      <c r="CX25" s="53"/>
      <c r="EB25" s="11"/>
      <c r="EC25" s="2"/>
      <c r="ED25" s="2" t="s">
        <v>82</v>
      </c>
      <c r="EE25" s="2" t="s">
        <v>82</v>
      </c>
      <c r="EF25" s="2" t="s">
        <v>113</v>
      </c>
      <c r="EG25" s="3"/>
      <c r="EH25" s="3"/>
      <c r="EI25" s="3" t="s">
        <v>37</v>
      </c>
      <c r="EJ25" s="3">
        <v>1572</v>
      </c>
      <c r="EK25" s="3">
        <v>1372</v>
      </c>
      <c r="EL25" s="3">
        <v>1372</v>
      </c>
      <c r="EM25" s="3">
        <v>1372</v>
      </c>
      <c r="EN25" s="3">
        <v>1372</v>
      </c>
      <c r="EO25" s="3">
        <v>1000</v>
      </c>
      <c r="EP25" s="3">
        <v>1000</v>
      </c>
      <c r="EQ25" s="3">
        <v>1000</v>
      </c>
      <c r="ER25" s="3">
        <v>1000</v>
      </c>
      <c r="ES25" s="3">
        <v>1000</v>
      </c>
      <c r="ET25" s="3">
        <v>1372</v>
      </c>
      <c r="EU25" s="3">
        <v>1372</v>
      </c>
      <c r="EV25" s="3">
        <v>500</v>
      </c>
      <c r="EW25" s="11"/>
      <c r="EX25" s="11"/>
      <c r="EY25" s="11"/>
      <c r="EZ25" s="11"/>
      <c r="FA25" s="11"/>
      <c r="FB25" s="11"/>
      <c r="FC25" s="11"/>
      <c r="FD25" s="11"/>
      <c r="FG25" s="11"/>
      <c r="FH25" s="11"/>
      <c r="FI25" s="11"/>
      <c r="FJ25" s="11"/>
    </row>
    <row r="26" spans="1:166" ht="18.75" customHeight="1" thickBot="1" x14ac:dyDescent="0.3">
      <c r="A26" s="40" t="str">
        <f>IF(OR(ISBLANK(A$5),ISBLANK(A24))," ",VLOOKUP(A$5,fee,HLOOKUP(F24,soutěže,2,0),0))</f>
        <v xml:space="preserve"> </v>
      </c>
      <c r="B26" s="41"/>
      <c r="C26" s="41"/>
      <c r="D26" s="41"/>
      <c r="E26" s="42" t="str">
        <f>IF(AND(OR(F24=EO$1,F24=EP$1,F24=EQ$1,F24=ER$1,F24=ES$1),ISNUMBER(A24)),"-"," ")</f>
        <v xml:space="preserve"> </v>
      </c>
      <c r="F26" s="41"/>
      <c r="G26" s="41"/>
      <c r="H26" s="43"/>
      <c r="I26" s="44" t="str">
        <f>IF(ISBLANK(A24)," ",IF(MONTH(A24)=4,EH$1,IF(MONTH(A24)=5,EH$2,IF(MONTH(A24)=6,EH$3,IF(MONTH(A24)=7,EH$4,IF(MONTH(A24)=8,EH$5,IF(MONTH(A24)=9,EH$6,IF(MONTH(A24)=10,EH$7,IF(MONTH(A24)=11,EH$8," ")))))))))</f>
        <v xml:space="preserve"> </v>
      </c>
      <c r="J26" s="45"/>
      <c r="K26" s="45"/>
      <c r="L26" s="46"/>
      <c r="M26" s="42"/>
      <c r="N26" s="41"/>
      <c r="O26" s="41"/>
      <c r="P26" s="43"/>
      <c r="Q26" s="42"/>
      <c r="R26" s="41"/>
      <c r="S26" s="41"/>
      <c r="T26" s="43"/>
      <c r="U26" s="47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9"/>
      <c r="AT26" s="50" t="str">
        <f>IF(ISBLANK(A24)," ",SUM(A26,E26,ROUNDDOWN(M26*2*I26,0),ROUNDDOWN(Q26*2*I26,0)))</f>
        <v xml:space="preserve"> </v>
      </c>
      <c r="AU26" s="50"/>
      <c r="AV26" s="50"/>
      <c r="AW26" s="50"/>
      <c r="AX26" s="51"/>
      <c r="BA26" s="40" t="str">
        <f>IF(AND(OR(BF24=FT$5,BF24=FT$6,BF24=FT$7,BF24=FT$8),ISNUMBER(BA24)),1000,IF(OR(ISBLANK(BA$5),ISBLANK(BA24))," ",VLOOKUP(BA$5,fee,2,0)))</f>
        <v xml:space="preserve"> </v>
      </c>
      <c r="BB26" s="41"/>
      <c r="BC26" s="41"/>
      <c r="BD26" s="41"/>
      <c r="BE26" s="42"/>
      <c r="BF26" s="41"/>
      <c r="BG26" s="41"/>
      <c r="BH26" s="43"/>
      <c r="BI26" s="44" t="str">
        <f>IF(ISBLANK(BA24)," ",IF(MONTH(BA24)=9,GA$1,IF(MONTH(BA24)=10,GA$2,IF(MONTH(BA24)=11,GA$3," "))))</f>
        <v xml:space="preserve"> </v>
      </c>
      <c r="BJ26" s="45"/>
      <c r="BK26" s="45"/>
      <c r="BL26" s="46"/>
      <c r="BM26" s="42"/>
      <c r="BN26" s="41"/>
      <c r="BO26" s="41"/>
      <c r="BP26" s="43"/>
      <c r="BQ26" s="42"/>
      <c r="BR26" s="41"/>
      <c r="BS26" s="41"/>
      <c r="BT26" s="43"/>
      <c r="BU26" s="47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9"/>
      <c r="CT26" s="50" t="str">
        <f>IF(ISBLANK(BA24)," ",SUM(BA26,BE26,IF(BM26&gt;250,250*2*BI26,BM26*2*BI26),IF(BQ26&gt;100,100*2*BI26,BQ26*2*BI26)))</f>
        <v xml:space="preserve"> </v>
      </c>
      <c r="CU26" s="50"/>
      <c r="CV26" s="50"/>
      <c r="CW26" s="50"/>
      <c r="CX26" s="51"/>
      <c r="ED26" s="2" t="s">
        <v>73</v>
      </c>
      <c r="EE26" s="2" t="s">
        <v>73</v>
      </c>
      <c r="EF26" s="2" t="s">
        <v>114</v>
      </c>
      <c r="EI26" s="2" t="s">
        <v>61</v>
      </c>
      <c r="EJ26" s="3">
        <v>1107</v>
      </c>
      <c r="EK26" s="3">
        <v>907</v>
      </c>
      <c r="EL26" s="3">
        <v>907</v>
      </c>
      <c r="EM26" s="3">
        <v>907</v>
      </c>
      <c r="EN26" s="3">
        <v>907</v>
      </c>
      <c r="EO26" s="3">
        <v>1000</v>
      </c>
      <c r="EP26" s="3">
        <v>1000</v>
      </c>
      <c r="EQ26" s="3">
        <v>1000</v>
      </c>
      <c r="ER26" s="3">
        <v>1000</v>
      </c>
      <c r="ES26" s="3">
        <v>1000</v>
      </c>
      <c r="ET26" s="3">
        <v>907</v>
      </c>
      <c r="EU26" s="3">
        <v>907</v>
      </c>
      <c r="EV26" s="3">
        <v>500</v>
      </c>
    </row>
    <row r="27" spans="1:166" ht="3" customHeight="1" thickBot="1" x14ac:dyDescent="0.3">
      <c r="A27" s="4"/>
      <c r="B27" s="4"/>
      <c r="C27" s="4"/>
      <c r="D27" s="4"/>
      <c r="E27" s="4"/>
      <c r="F27" s="4"/>
      <c r="G27" s="5"/>
      <c r="H27" s="5"/>
      <c r="I27" s="5"/>
      <c r="J27" s="5"/>
      <c r="K27" s="5"/>
      <c r="L27" s="5"/>
      <c r="M27" s="5"/>
      <c r="N27" s="5"/>
      <c r="O27" s="4"/>
      <c r="P27" s="4"/>
      <c r="Q27" s="4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BA27" s="4"/>
      <c r="BB27" s="4"/>
      <c r="BC27" s="4"/>
      <c r="BD27" s="4"/>
      <c r="BE27" s="4"/>
      <c r="BF27" s="4"/>
      <c r="BG27" s="5"/>
      <c r="BH27" s="5"/>
      <c r="BI27" s="5"/>
      <c r="BJ27" s="5"/>
      <c r="BK27" s="5"/>
      <c r="BL27" s="5"/>
      <c r="BM27" s="5"/>
      <c r="BN27" s="5"/>
      <c r="BO27" s="4"/>
      <c r="BP27" s="4"/>
      <c r="BQ27" s="4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ED27" s="2" t="s">
        <v>74</v>
      </c>
      <c r="EE27" s="2" t="s">
        <v>74</v>
      </c>
      <c r="EF27" s="2" t="s">
        <v>62</v>
      </c>
      <c r="EI27" s="3" t="s">
        <v>46</v>
      </c>
      <c r="EJ27" s="3">
        <v>1783</v>
      </c>
      <c r="EK27" s="3">
        <v>1583</v>
      </c>
      <c r="EL27" s="3">
        <v>1583</v>
      </c>
      <c r="EM27" s="3">
        <v>1583</v>
      </c>
      <c r="EN27" s="3">
        <v>1583</v>
      </c>
      <c r="EO27" s="3">
        <v>1000</v>
      </c>
      <c r="EP27" s="3">
        <v>1000</v>
      </c>
      <c r="EQ27" s="3">
        <v>1000</v>
      </c>
      <c r="ER27" s="3">
        <v>1000</v>
      </c>
      <c r="ES27" s="3">
        <v>1000</v>
      </c>
      <c r="ET27" s="3">
        <v>1583</v>
      </c>
      <c r="EU27" s="3">
        <v>1583</v>
      </c>
      <c r="EV27" s="3">
        <v>500</v>
      </c>
    </row>
    <row r="28" spans="1:166" s="7" customFormat="1" ht="9" customHeight="1" x14ac:dyDescent="0.25">
      <c r="A28" s="73" t="s">
        <v>0</v>
      </c>
      <c r="B28" s="74"/>
      <c r="C28" s="74"/>
      <c r="D28" s="74"/>
      <c r="E28" s="74"/>
      <c r="F28" s="75" t="s">
        <v>2</v>
      </c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6" t="s">
        <v>29</v>
      </c>
      <c r="U28" s="77"/>
      <c r="V28" s="77"/>
      <c r="W28" s="77"/>
      <c r="X28" s="77"/>
      <c r="Y28" s="75" t="s">
        <v>30</v>
      </c>
      <c r="Z28" s="74"/>
      <c r="AA28" s="74"/>
      <c r="AB28" s="74"/>
      <c r="AC28" s="74"/>
      <c r="AD28" s="75" t="s">
        <v>31</v>
      </c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8"/>
      <c r="BA28" s="73" t="s">
        <v>0</v>
      </c>
      <c r="BB28" s="74"/>
      <c r="BC28" s="74"/>
      <c r="BD28" s="74"/>
      <c r="BE28" s="74"/>
      <c r="BF28" s="75" t="s">
        <v>2</v>
      </c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6" t="s">
        <v>29</v>
      </c>
      <c r="BU28" s="77"/>
      <c r="BV28" s="77"/>
      <c r="BW28" s="77"/>
      <c r="BX28" s="77"/>
      <c r="BY28" s="75" t="s">
        <v>30</v>
      </c>
      <c r="BZ28" s="74"/>
      <c r="CA28" s="74"/>
      <c r="CB28" s="74"/>
      <c r="CC28" s="74"/>
      <c r="CD28" s="75" t="s">
        <v>31</v>
      </c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8"/>
      <c r="EB28" s="11"/>
      <c r="EC28" s="2"/>
      <c r="ED28" s="2"/>
      <c r="EE28" s="2" t="s">
        <v>85</v>
      </c>
      <c r="EF28" s="2" t="s">
        <v>64</v>
      </c>
      <c r="EG28" s="3"/>
      <c r="EH28" s="3"/>
      <c r="EI28" s="2" t="s">
        <v>59</v>
      </c>
      <c r="EJ28" s="3">
        <v>1407</v>
      </c>
      <c r="EK28" s="3">
        <v>1207</v>
      </c>
      <c r="EL28" s="3">
        <v>1207</v>
      </c>
      <c r="EM28" s="3">
        <v>1207</v>
      </c>
      <c r="EN28" s="3">
        <v>1207</v>
      </c>
      <c r="EO28" s="3">
        <v>1000</v>
      </c>
      <c r="EP28" s="3">
        <v>1000</v>
      </c>
      <c r="EQ28" s="3">
        <v>1000</v>
      </c>
      <c r="ER28" s="3">
        <v>1000</v>
      </c>
      <c r="ES28" s="3">
        <v>1000</v>
      </c>
      <c r="ET28" s="3">
        <v>1207</v>
      </c>
      <c r="EU28" s="3">
        <v>1207</v>
      </c>
      <c r="EV28" s="3">
        <v>500</v>
      </c>
      <c r="EW28" s="11"/>
      <c r="EX28" s="11"/>
      <c r="EY28" s="11"/>
      <c r="EZ28" s="11"/>
      <c r="FA28" s="11"/>
      <c r="FB28" s="11"/>
      <c r="FC28" s="11"/>
      <c r="FD28" s="11"/>
      <c r="FG28" s="11"/>
      <c r="FH28" s="11"/>
      <c r="FI28" s="11"/>
      <c r="FJ28" s="11"/>
    </row>
    <row r="29" spans="1:166" ht="18.75" customHeight="1" x14ac:dyDescent="0.25">
      <c r="A29" s="62"/>
      <c r="B29" s="63"/>
      <c r="C29" s="63"/>
      <c r="D29" s="63"/>
      <c r="E29" s="63"/>
      <c r="F29" s="64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6"/>
      <c r="U29" s="67"/>
      <c r="V29" s="67"/>
      <c r="W29" s="67"/>
      <c r="X29" s="67"/>
      <c r="Y29" s="68" t="str">
        <f>IF(AND(OR(F29=EO$1,F29=EP$1,F29=EQ$1,F29=ER$1,F29=ES$1),ISNUMBER(A29)),EE$28," ")</f>
        <v xml:space="preserve"> </v>
      </c>
      <c r="Z29" s="69"/>
      <c r="AA29" s="69"/>
      <c r="AB29" s="69"/>
      <c r="AC29" s="69"/>
      <c r="AD29" s="64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70"/>
      <c r="BA29" s="62"/>
      <c r="BB29" s="63"/>
      <c r="BC29" s="63"/>
      <c r="BD29" s="63"/>
      <c r="BE29" s="63"/>
      <c r="BF29" s="64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6"/>
      <c r="BU29" s="67"/>
      <c r="BV29" s="67"/>
      <c r="BW29" s="67"/>
      <c r="BX29" s="67"/>
      <c r="BY29" s="68" t="str">
        <f>IF(AND(OR(BF29=FT$5,BF29=FT$6,BF29=FT$7,BF29=FT$8),ISNUMBER(BA29)),FV$33," ")</f>
        <v xml:space="preserve"> </v>
      </c>
      <c r="BZ29" s="69"/>
      <c r="CA29" s="69"/>
      <c r="CB29" s="69"/>
      <c r="CC29" s="69"/>
      <c r="CD29" s="64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70"/>
      <c r="EF29" s="2" t="s">
        <v>170</v>
      </c>
      <c r="EI29" s="3" t="s">
        <v>171</v>
      </c>
      <c r="EJ29" s="3">
        <v>1000</v>
      </c>
      <c r="EK29" s="3">
        <v>800</v>
      </c>
      <c r="EL29" s="3">
        <v>800</v>
      </c>
      <c r="EM29" s="3">
        <v>800</v>
      </c>
      <c r="EN29" s="3">
        <v>800</v>
      </c>
      <c r="EO29" s="3">
        <v>1000</v>
      </c>
      <c r="EP29" s="3">
        <v>1000</v>
      </c>
      <c r="EQ29" s="3">
        <v>1000</v>
      </c>
      <c r="ER29" s="3">
        <v>1000</v>
      </c>
      <c r="ES29" s="3">
        <v>1000</v>
      </c>
      <c r="ET29" s="3">
        <v>800</v>
      </c>
      <c r="EU29" s="3">
        <v>800</v>
      </c>
      <c r="EV29" s="3">
        <v>500</v>
      </c>
    </row>
    <row r="30" spans="1:166" s="7" customFormat="1" ht="9" customHeight="1" x14ac:dyDescent="0.25">
      <c r="A30" s="30" t="s">
        <v>38</v>
      </c>
      <c r="B30" s="31"/>
      <c r="C30" s="31"/>
      <c r="D30" s="31"/>
      <c r="E30" s="32" t="s">
        <v>39</v>
      </c>
      <c r="F30" s="31"/>
      <c r="G30" s="31"/>
      <c r="H30" s="33"/>
      <c r="I30" s="32" t="s">
        <v>127</v>
      </c>
      <c r="J30" s="31"/>
      <c r="K30" s="31"/>
      <c r="L30" s="33"/>
      <c r="M30" s="32" t="s">
        <v>128</v>
      </c>
      <c r="N30" s="31"/>
      <c r="O30" s="31"/>
      <c r="P30" s="33"/>
      <c r="Q30" s="32" t="s">
        <v>129</v>
      </c>
      <c r="R30" s="31"/>
      <c r="S30" s="31"/>
      <c r="T30" s="33"/>
      <c r="U30" s="34" t="s">
        <v>131</v>
      </c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6"/>
      <c r="AT30" s="31" t="s">
        <v>40</v>
      </c>
      <c r="AU30" s="31"/>
      <c r="AV30" s="31"/>
      <c r="AW30" s="31"/>
      <c r="AX30" s="53"/>
      <c r="BA30" s="30" t="s">
        <v>38</v>
      </c>
      <c r="BB30" s="31"/>
      <c r="BC30" s="31"/>
      <c r="BD30" s="31"/>
      <c r="BE30" s="32" t="s">
        <v>39</v>
      </c>
      <c r="BF30" s="31"/>
      <c r="BG30" s="31"/>
      <c r="BH30" s="33"/>
      <c r="BI30" s="32" t="s">
        <v>127</v>
      </c>
      <c r="BJ30" s="31"/>
      <c r="BK30" s="31"/>
      <c r="BL30" s="33"/>
      <c r="BM30" s="32" t="s">
        <v>128</v>
      </c>
      <c r="BN30" s="31"/>
      <c r="BO30" s="31"/>
      <c r="BP30" s="33"/>
      <c r="BQ30" s="32" t="s">
        <v>129</v>
      </c>
      <c r="BR30" s="31"/>
      <c r="BS30" s="31"/>
      <c r="BT30" s="33"/>
      <c r="BU30" s="34" t="s">
        <v>131</v>
      </c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6"/>
      <c r="CT30" s="31" t="s">
        <v>40</v>
      </c>
      <c r="CU30" s="31"/>
      <c r="CV30" s="31"/>
      <c r="CW30" s="31"/>
      <c r="CX30" s="53"/>
      <c r="EB30" s="11"/>
      <c r="EC30" s="2"/>
      <c r="ED30" s="2"/>
      <c r="EE30" s="2"/>
      <c r="EF30" s="2" t="s">
        <v>67</v>
      </c>
      <c r="EG30" s="3"/>
      <c r="EH30" s="3"/>
      <c r="EI30" s="2" t="s">
        <v>123</v>
      </c>
      <c r="EJ30" s="3">
        <v>1000</v>
      </c>
      <c r="EK30" s="3">
        <v>800</v>
      </c>
      <c r="EL30" s="3">
        <v>800</v>
      </c>
      <c r="EM30" s="3">
        <v>800</v>
      </c>
      <c r="EN30" s="3">
        <v>800</v>
      </c>
      <c r="EO30" s="3">
        <v>1000</v>
      </c>
      <c r="EP30" s="3">
        <v>1000</v>
      </c>
      <c r="EQ30" s="3">
        <v>1000</v>
      </c>
      <c r="ER30" s="3">
        <v>1000</v>
      </c>
      <c r="ES30" s="3">
        <v>1000</v>
      </c>
      <c r="ET30" s="3">
        <v>800</v>
      </c>
      <c r="EU30" s="3">
        <v>800</v>
      </c>
      <c r="EV30" s="3">
        <v>500</v>
      </c>
      <c r="EW30" s="11"/>
      <c r="EX30" s="11"/>
      <c r="EY30" s="11"/>
      <c r="EZ30" s="11"/>
      <c r="FA30" s="11"/>
      <c r="FB30" s="11"/>
      <c r="FC30" s="11"/>
      <c r="FD30" s="11"/>
      <c r="FG30" s="11"/>
      <c r="FH30" s="11"/>
      <c r="FI30" s="11"/>
      <c r="FJ30" s="11"/>
    </row>
    <row r="31" spans="1:166" ht="18.75" customHeight="1" thickBot="1" x14ac:dyDescent="0.3">
      <c r="A31" s="40" t="str">
        <f>IF(OR(ISBLANK(A$5),ISBLANK(A29))," ",VLOOKUP(A$5,fee,HLOOKUP(F29,soutěže,2,0),0))</f>
        <v xml:space="preserve"> </v>
      </c>
      <c r="B31" s="41"/>
      <c r="C31" s="41"/>
      <c r="D31" s="41"/>
      <c r="E31" s="42" t="str">
        <f>IF(AND(OR(F29=EO$1,F29=EP$1,F29=EQ$1,F29=ER$1,F29=ES$1),ISNUMBER(A29)),"-"," ")</f>
        <v xml:space="preserve"> </v>
      </c>
      <c r="F31" s="41"/>
      <c r="G31" s="41"/>
      <c r="H31" s="43"/>
      <c r="I31" s="44" t="str">
        <f>IF(ISBLANK(A29)," ",IF(MONTH(A29)=4,EH$1,IF(MONTH(A29)=5,EH$2,IF(MONTH(A29)=6,EH$3,IF(MONTH(A29)=7,EH$4,IF(MONTH(A29)=8,EH$5,IF(MONTH(A29)=9,EH$6,IF(MONTH(A29)=10,EH$7,IF(MONTH(A29)=11,EH$8," ")))))))))</f>
        <v xml:space="preserve"> </v>
      </c>
      <c r="J31" s="45"/>
      <c r="K31" s="45"/>
      <c r="L31" s="46"/>
      <c r="M31" s="42"/>
      <c r="N31" s="41"/>
      <c r="O31" s="41"/>
      <c r="P31" s="43"/>
      <c r="Q31" s="42"/>
      <c r="R31" s="41"/>
      <c r="S31" s="41"/>
      <c r="T31" s="43"/>
      <c r="U31" s="47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9"/>
      <c r="AT31" s="50" t="str">
        <f>IF(ISBLANK(A29)," ",SUM(A31,E31,ROUNDDOWN(M31*2*I31,0),ROUNDDOWN(Q31*2*I31,0)))</f>
        <v xml:space="preserve"> </v>
      </c>
      <c r="AU31" s="50"/>
      <c r="AV31" s="50"/>
      <c r="AW31" s="50"/>
      <c r="AX31" s="51"/>
      <c r="BA31" s="40" t="str">
        <f>IF(AND(OR(BF29=FT$5,BF29=FT$6,BF29=FT$7,BF29=FT$8),ISNUMBER(BA29)),1000,IF(OR(ISBLANK(BA$5),ISBLANK(BA29))," ",VLOOKUP(BA$5,fee,2,0)))</f>
        <v xml:space="preserve"> </v>
      </c>
      <c r="BB31" s="41"/>
      <c r="BC31" s="41"/>
      <c r="BD31" s="41"/>
      <c r="BE31" s="42"/>
      <c r="BF31" s="41"/>
      <c r="BG31" s="41"/>
      <c r="BH31" s="43"/>
      <c r="BI31" s="44" t="str">
        <f>IF(ISBLANK(BA29)," ",IF(MONTH(BA29)=9,GA$1,IF(MONTH(BA29)=10,GA$2,IF(MONTH(BA29)=11,GA$3," "))))</f>
        <v xml:space="preserve"> </v>
      </c>
      <c r="BJ31" s="45"/>
      <c r="BK31" s="45"/>
      <c r="BL31" s="46"/>
      <c r="BM31" s="42"/>
      <c r="BN31" s="41"/>
      <c r="BO31" s="41"/>
      <c r="BP31" s="43"/>
      <c r="BQ31" s="42"/>
      <c r="BR31" s="41"/>
      <c r="BS31" s="41"/>
      <c r="BT31" s="43"/>
      <c r="BU31" s="47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9"/>
      <c r="CT31" s="50" t="str">
        <f>IF(ISBLANK(BA29)," ",SUM(BA31,BE31,IF(BM31&gt;250,250*2*BI31,BM31*2*BI31),IF(BQ31&gt;100,100*2*BI31,BQ31*2*BI31)))</f>
        <v xml:space="preserve"> </v>
      </c>
      <c r="CU31" s="50"/>
      <c r="CV31" s="50"/>
      <c r="CW31" s="50"/>
      <c r="CX31" s="51"/>
      <c r="EF31" s="2" t="s">
        <v>69</v>
      </c>
      <c r="EI31" s="3" t="s">
        <v>105</v>
      </c>
      <c r="EJ31" s="3">
        <v>1541</v>
      </c>
      <c r="EK31" s="3">
        <v>1341</v>
      </c>
      <c r="EL31" s="3">
        <v>1341</v>
      </c>
      <c r="EM31" s="3">
        <v>1341</v>
      </c>
      <c r="EN31" s="3">
        <v>1341</v>
      </c>
      <c r="EO31" s="3">
        <v>1000</v>
      </c>
      <c r="EP31" s="3">
        <v>1000</v>
      </c>
      <c r="EQ31" s="3">
        <v>1000</v>
      </c>
      <c r="ER31" s="3">
        <v>1000</v>
      </c>
      <c r="ES31" s="3">
        <v>1000</v>
      </c>
      <c r="ET31" s="3">
        <v>1341</v>
      </c>
      <c r="EU31" s="3">
        <v>1341</v>
      </c>
      <c r="EV31" s="3">
        <v>500</v>
      </c>
    </row>
    <row r="32" spans="1:166" ht="3" customHeight="1" thickBot="1" x14ac:dyDescent="0.3">
      <c r="A32" s="4"/>
      <c r="B32" s="4"/>
      <c r="C32" s="4"/>
      <c r="D32" s="4"/>
      <c r="E32" s="4"/>
      <c r="F32" s="4"/>
      <c r="G32" s="5"/>
      <c r="H32" s="5"/>
      <c r="I32" s="5"/>
      <c r="J32" s="5"/>
      <c r="K32" s="5"/>
      <c r="L32" s="5"/>
      <c r="M32" s="5"/>
      <c r="N32" s="5"/>
      <c r="O32" s="4"/>
      <c r="P32" s="4"/>
      <c r="Q32" s="4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BA32" s="4"/>
      <c r="BB32" s="4"/>
      <c r="BC32" s="4"/>
      <c r="BD32" s="4"/>
      <c r="BE32" s="4"/>
      <c r="BF32" s="4"/>
      <c r="BG32" s="5"/>
      <c r="BH32" s="5"/>
      <c r="BI32" s="5"/>
      <c r="BJ32" s="5"/>
      <c r="BK32" s="5"/>
      <c r="BL32" s="5"/>
      <c r="BM32" s="5"/>
      <c r="BN32" s="5"/>
      <c r="BO32" s="4"/>
      <c r="BP32" s="4"/>
      <c r="BQ32" s="4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EF32" s="2" t="s">
        <v>115</v>
      </c>
      <c r="EI32" s="3" t="s">
        <v>57</v>
      </c>
      <c r="EJ32" s="3">
        <v>1334</v>
      </c>
      <c r="EK32" s="3">
        <v>1134</v>
      </c>
      <c r="EL32" s="3">
        <v>1134</v>
      </c>
      <c r="EM32" s="3">
        <v>1134</v>
      </c>
      <c r="EN32" s="3">
        <v>1134</v>
      </c>
      <c r="EO32" s="3">
        <v>1000</v>
      </c>
      <c r="EP32" s="3">
        <v>1000</v>
      </c>
      <c r="EQ32" s="3">
        <v>1000</v>
      </c>
      <c r="ER32" s="3">
        <v>1000</v>
      </c>
      <c r="ES32" s="3">
        <v>1000</v>
      </c>
      <c r="ET32" s="3">
        <v>1134</v>
      </c>
      <c r="EU32" s="3">
        <v>1134</v>
      </c>
      <c r="EV32" s="3">
        <v>500</v>
      </c>
    </row>
    <row r="33" spans="1:166" s="7" customFormat="1" ht="9" customHeight="1" x14ac:dyDescent="0.25">
      <c r="A33" s="73" t="s">
        <v>0</v>
      </c>
      <c r="B33" s="74"/>
      <c r="C33" s="74"/>
      <c r="D33" s="74"/>
      <c r="E33" s="74"/>
      <c r="F33" s="75" t="s">
        <v>2</v>
      </c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6" t="s">
        <v>29</v>
      </c>
      <c r="U33" s="77"/>
      <c r="V33" s="77"/>
      <c r="W33" s="77"/>
      <c r="X33" s="77"/>
      <c r="Y33" s="75" t="s">
        <v>30</v>
      </c>
      <c r="Z33" s="74"/>
      <c r="AA33" s="74"/>
      <c r="AB33" s="74"/>
      <c r="AC33" s="74"/>
      <c r="AD33" s="75" t="s">
        <v>31</v>
      </c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8"/>
      <c r="BA33" s="73" t="s">
        <v>0</v>
      </c>
      <c r="BB33" s="74"/>
      <c r="BC33" s="74"/>
      <c r="BD33" s="74"/>
      <c r="BE33" s="74"/>
      <c r="BF33" s="75" t="s">
        <v>2</v>
      </c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6" t="s">
        <v>29</v>
      </c>
      <c r="BU33" s="77"/>
      <c r="BV33" s="77"/>
      <c r="BW33" s="77"/>
      <c r="BX33" s="77"/>
      <c r="BY33" s="75" t="s">
        <v>30</v>
      </c>
      <c r="BZ33" s="74"/>
      <c r="CA33" s="74"/>
      <c r="CB33" s="74"/>
      <c r="CC33" s="74"/>
      <c r="CD33" s="75" t="s">
        <v>31</v>
      </c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8"/>
      <c r="EB33" s="11"/>
      <c r="EC33" s="2"/>
      <c r="ED33" s="2"/>
      <c r="EE33" s="2"/>
      <c r="EF33" s="2" t="s">
        <v>116</v>
      </c>
      <c r="EG33" s="3"/>
      <c r="EH33" s="3"/>
      <c r="EI33" s="2" t="s">
        <v>99</v>
      </c>
      <c r="EJ33" s="3">
        <v>1380</v>
      </c>
      <c r="EK33" s="3">
        <v>1180</v>
      </c>
      <c r="EL33" s="3">
        <v>1180</v>
      </c>
      <c r="EM33" s="3">
        <v>1180</v>
      </c>
      <c r="EN33" s="3">
        <v>1180</v>
      </c>
      <c r="EO33" s="3">
        <v>1000</v>
      </c>
      <c r="EP33" s="3">
        <v>1000</v>
      </c>
      <c r="EQ33" s="3">
        <v>1000</v>
      </c>
      <c r="ER33" s="3">
        <v>1000</v>
      </c>
      <c r="ES33" s="3">
        <v>1000</v>
      </c>
      <c r="ET33" s="3">
        <v>1180</v>
      </c>
      <c r="EU33" s="3">
        <v>1180</v>
      </c>
      <c r="EV33" s="3">
        <v>500</v>
      </c>
      <c r="EW33" s="11"/>
      <c r="EX33" s="11"/>
      <c r="EY33" s="11"/>
      <c r="EZ33" s="11"/>
      <c r="FA33" s="11"/>
      <c r="FB33" s="11"/>
      <c r="FC33" s="11"/>
      <c r="FD33" s="11"/>
      <c r="FG33" s="11"/>
      <c r="FH33" s="11"/>
      <c r="FI33" s="11"/>
      <c r="FJ33" s="11"/>
    </row>
    <row r="34" spans="1:166" ht="18.75" customHeight="1" x14ac:dyDescent="0.25">
      <c r="A34" s="62"/>
      <c r="B34" s="63"/>
      <c r="C34" s="63"/>
      <c r="D34" s="63"/>
      <c r="E34" s="63"/>
      <c r="F34" s="64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6"/>
      <c r="U34" s="67"/>
      <c r="V34" s="67"/>
      <c r="W34" s="67"/>
      <c r="X34" s="67"/>
      <c r="Y34" s="68" t="str">
        <f>IF(AND(OR(F34=EO$1,F34=EP$1,F34=EQ$1,F34=ER$1,F34=ES$1),ISNUMBER(A34)),EE$28," ")</f>
        <v xml:space="preserve"> </v>
      </c>
      <c r="Z34" s="69"/>
      <c r="AA34" s="69"/>
      <c r="AB34" s="69"/>
      <c r="AC34" s="69"/>
      <c r="AD34" s="64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70"/>
      <c r="BA34" s="62"/>
      <c r="BB34" s="63"/>
      <c r="BC34" s="63"/>
      <c r="BD34" s="63"/>
      <c r="BE34" s="63"/>
      <c r="BF34" s="64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6"/>
      <c r="BU34" s="67"/>
      <c r="BV34" s="67"/>
      <c r="BW34" s="67"/>
      <c r="BX34" s="67"/>
      <c r="BY34" s="68" t="str">
        <f>IF(AND(OR(BF34=FT$5,BF34=FT$6,BF34=FT$7,BF34=FT$8),ISNUMBER(BA34)),FV$33," ")</f>
        <v xml:space="preserve"> </v>
      </c>
      <c r="BZ34" s="69"/>
      <c r="CA34" s="69"/>
      <c r="CB34" s="69"/>
      <c r="CC34" s="69"/>
      <c r="CD34" s="64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70"/>
      <c r="EF34" s="2" t="s">
        <v>117</v>
      </c>
      <c r="EI34" s="3" t="s">
        <v>87</v>
      </c>
      <c r="EJ34" s="3">
        <v>1208</v>
      </c>
      <c r="EK34" s="3">
        <v>1008</v>
      </c>
      <c r="EL34" s="3">
        <v>1008</v>
      </c>
      <c r="EM34" s="3">
        <v>1008</v>
      </c>
      <c r="EN34" s="3">
        <v>1008</v>
      </c>
      <c r="EO34" s="3">
        <v>1000</v>
      </c>
      <c r="EP34" s="3">
        <v>1000</v>
      </c>
      <c r="EQ34" s="3">
        <v>1000</v>
      </c>
      <c r="ER34" s="3">
        <v>1000</v>
      </c>
      <c r="ES34" s="3">
        <v>1000</v>
      </c>
      <c r="ET34" s="3">
        <v>1008</v>
      </c>
      <c r="EU34" s="3">
        <v>1008</v>
      </c>
      <c r="EV34" s="3">
        <v>500</v>
      </c>
    </row>
    <row r="35" spans="1:166" s="7" customFormat="1" ht="9" customHeight="1" x14ac:dyDescent="0.25">
      <c r="A35" s="30" t="s">
        <v>38</v>
      </c>
      <c r="B35" s="31"/>
      <c r="C35" s="31"/>
      <c r="D35" s="31"/>
      <c r="E35" s="32" t="s">
        <v>39</v>
      </c>
      <c r="F35" s="31"/>
      <c r="G35" s="31"/>
      <c r="H35" s="33"/>
      <c r="I35" s="32" t="s">
        <v>127</v>
      </c>
      <c r="J35" s="31"/>
      <c r="K35" s="31"/>
      <c r="L35" s="33"/>
      <c r="M35" s="32" t="s">
        <v>128</v>
      </c>
      <c r="N35" s="31"/>
      <c r="O35" s="31"/>
      <c r="P35" s="33"/>
      <c r="Q35" s="32" t="s">
        <v>129</v>
      </c>
      <c r="R35" s="31"/>
      <c r="S35" s="31"/>
      <c r="T35" s="33"/>
      <c r="U35" s="34" t="s">
        <v>131</v>
      </c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6"/>
      <c r="AT35" s="31" t="s">
        <v>40</v>
      </c>
      <c r="AU35" s="31"/>
      <c r="AV35" s="31"/>
      <c r="AW35" s="31"/>
      <c r="AX35" s="53"/>
      <c r="BA35" s="30" t="s">
        <v>38</v>
      </c>
      <c r="BB35" s="31"/>
      <c r="BC35" s="31"/>
      <c r="BD35" s="31"/>
      <c r="BE35" s="32" t="s">
        <v>39</v>
      </c>
      <c r="BF35" s="31"/>
      <c r="BG35" s="31"/>
      <c r="BH35" s="33"/>
      <c r="BI35" s="32" t="s">
        <v>127</v>
      </c>
      <c r="BJ35" s="31"/>
      <c r="BK35" s="31"/>
      <c r="BL35" s="33"/>
      <c r="BM35" s="32" t="s">
        <v>128</v>
      </c>
      <c r="BN35" s="31"/>
      <c r="BO35" s="31"/>
      <c r="BP35" s="33"/>
      <c r="BQ35" s="32" t="s">
        <v>129</v>
      </c>
      <c r="BR35" s="31"/>
      <c r="BS35" s="31"/>
      <c r="BT35" s="33"/>
      <c r="BU35" s="34" t="s">
        <v>131</v>
      </c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6"/>
      <c r="CT35" s="31" t="s">
        <v>40</v>
      </c>
      <c r="CU35" s="31"/>
      <c r="CV35" s="31"/>
      <c r="CW35" s="31"/>
      <c r="CX35" s="53"/>
      <c r="EB35" s="11"/>
      <c r="EC35" s="2"/>
      <c r="ED35" s="2"/>
      <c r="EE35" s="2"/>
      <c r="EF35" s="2" t="s">
        <v>77</v>
      </c>
      <c r="EG35" s="3"/>
      <c r="EH35" s="3"/>
      <c r="EI35" s="3" t="s">
        <v>124</v>
      </c>
      <c r="EJ35" s="3">
        <v>1000</v>
      </c>
      <c r="EK35" s="3">
        <v>800</v>
      </c>
      <c r="EL35" s="3">
        <v>800</v>
      </c>
      <c r="EM35" s="3">
        <v>800</v>
      </c>
      <c r="EN35" s="3">
        <v>800</v>
      </c>
      <c r="EO35" s="3">
        <v>1000</v>
      </c>
      <c r="EP35" s="3">
        <v>1000</v>
      </c>
      <c r="EQ35" s="3">
        <v>1000</v>
      </c>
      <c r="ER35" s="3">
        <v>1000</v>
      </c>
      <c r="ES35" s="3">
        <v>1000</v>
      </c>
      <c r="ET35" s="3">
        <v>800</v>
      </c>
      <c r="EU35" s="3">
        <v>800</v>
      </c>
      <c r="EV35" s="3">
        <v>500</v>
      </c>
      <c r="EW35" s="11"/>
      <c r="EX35" s="11"/>
      <c r="EY35" s="11"/>
      <c r="EZ35" s="11"/>
      <c r="FA35" s="11"/>
      <c r="FB35" s="11"/>
      <c r="FC35" s="11"/>
      <c r="FD35" s="11"/>
      <c r="FG35" s="11"/>
      <c r="FH35" s="11"/>
      <c r="FI35" s="11"/>
      <c r="FJ35" s="11"/>
    </row>
    <row r="36" spans="1:166" ht="18.75" customHeight="1" thickBot="1" x14ac:dyDescent="0.3">
      <c r="A36" s="40" t="str">
        <f>IF(OR(ISBLANK(A$5),ISBLANK(A34))," ",VLOOKUP(A$5,fee,HLOOKUP(F34,soutěže,2,0),0))</f>
        <v xml:space="preserve"> </v>
      </c>
      <c r="B36" s="41"/>
      <c r="C36" s="41"/>
      <c r="D36" s="41"/>
      <c r="E36" s="42" t="str">
        <f>IF(AND(OR(F34=EO$1,F34=EP$1,F34=EQ$1,F34=ER$1,F34=ES$1),ISNUMBER(A34)),"-"," ")</f>
        <v xml:space="preserve"> </v>
      </c>
      <c r="F36" s="41"/>
      <c r="G36" s="41"/>
      <c r="H36" s="43"/>
      <c r="I36" s="44" t="str">
        <f>IF(ISBLANK(A34)," ",IF(MONTH(A34)=4,EH$1,IF(MONTH(A34)=5,EH$2,IF(MONTH(A34)=6,EH$3,IF(MONTH(A34)=7,EH$4,IF(MONTH(A34)=8,EH$5,IF(MONTH(A34)=9,EH$6,IF(MONTH(A34)=10,EH$7,IF(MONTH(A34)=11,EH$8," ")))))))))</f>
        <v xml:space="preserve"> </v>
      </c>
      <c r="J36" s="45"/>
      <c r="K36" s="45"/>
      <c r="L36" s="46"/>
      <c r="M36" s="42"/>
      <c r="N36" s="41"/>
      <c r="O36" s="41"/>
      <c r="P36" s="43"/>
      <c r="Q36" s="42"/>
      <c r="R36" s="41"/>
      <c r="S36" s="41"/>
      <c r="T36" s="43"/>
      <c r="U36" s="47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9"/>
      <c r="AT36" s="50" t="str">
        <f>IF(ISBLANK(A34)," ",SUM(A36,E36,ROUNDDOWN(M36*2*I36,0),ROUNDDOWN(Q36*2*I36,0)))</f>
        <v xml:space="preserve"> </v>
      </c>
      <c r="AU36" s="50"/>
      <c r="AV36" s="50"/>
      <c r="AW36" s="50"/>
      <c r="AX36" s="51"/>
      <c r="BA36" s="40" t="str">
        <f>IF(AND(OR(BF34=FT$5,BF34=FT$6,BF34=FT$7,BF34=FT$8),ISNUMBER(BA34)),1000,IF(OR(ISBLANK(BA$5),ISBLANK(BA34))," ",VLOOKUP(BA$5,fee,2,0)))</f>
        <v xml:space="preserve"> </v>
      </c>
      <c r="BB36" s="41"/>
      <c r="BC36" s="41"/>
      <c r="BD36" s="41"/>
      <c r="BE36" s="42"/>
      <c r="BF36" s="41"/>
      <c r="BG36" s="41"/>
      <c r="BH36" s="43"/>
      <c r="BI36" s="44" t="str">
        <f>IF(ISBLANK(BA34)," ",IF(MONTH(BA34)=9,GA$1,IF(MONTH(BA34)=10,GA$2,IF(MONTH(BA34)=11,GA$3," "))))</f>
        <v xml:space="preserve"> </v>
      </c>
      <c r="BJ36" s="45"/>
      <c r="BK36" s="45"/>
      <c r="BL36" s="46"/>
      <c r="BM36" s="42"/>
      <c r="BN36" s="41"/>
      <c r="BO36" s="41"/>
      <c r="BP36" s="43"/>
      <c r="BQ36" s="42"/>
      <c r="BR36" s="41"/>
      <c r="BS36" s="41"/>
      <c r="BT36" s="43"/>
      <c r="BU36" s="47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9"/>
      <c r="CT36" s="50" t="str">
        <f>IF(ISBLANK(BA34)," ",SUM(BA36,BE36,IF(BM36&gt;250,250*2*BI36,BM36*2*BI36),IF(BQ36&gt;100,100*2*BI36,BQ36*2*BI36)))</f>
        <v xml:space="preserve"> </v>
      </c>
      <c r="CU36" s="50"/>
      <c r="CV36" s="50"/>
      <c r="CW36" s="50"/>
      <c r="CX36" s="51"/>
      <c r="EF36" s="2" t="s">
        <v>80</v>
      </c>
      <c r="EI36" s="3" t="s">
        <v>21</v>
      </c>
      <c r="EJ36" s="3">
        <v>1601</v>
      </c>
      <c r="EK36" s="3">
        <v>1401</v>
      </c>
      <c r="EL36" s="3">
        <v>1401</v>
      </c>
      <c r="EM36" s="3">
        <v>1401</v>
      </c>
      <c r="EN36" s="3">
        <v>1401</v>
      </c>
      <c r="EO36" s="3">
        <v>1000</v>
      </c>
      <c r="EP36" s="3">
        <v>1000</v>
      </c>
      <c r="EQ36" s="3">
        <v>1000</v>
      </c>
      <c r="ER36" s="3">
        <v>1000</v>
      </c>
      <c r="ES36" s="3">
        <v>1000</v>
      </c>
      <c r="ET36" s="3">
        <v>1401</v>
      </c>
      <c r="EU36" s="3">
        <v>1401</v>
      </c>
      <c r="EV36" s="3">
        <v>500</v>
      </c>
    </row>
    <row r="37" spans="1:166" ht="3" customHeight="1" thickBot="1" x14ac:dyDescent="0.3">
      <c r="A37" s="4"/>
      <c r="B37" s="4"/>
      <c r="C37" s="4"/>
      <c r="D37" s="4"/>
      <c r="E37" s="4"/>
      <c r="F37" s="4"/>
      <c r="G37" s="5"/>
      <c r="H37" s="5"/>
      <c r="I37" s="5"/>
      <c r="J37" s="5"/>
      <c r="K37" s="5"/>
      <c r="L37" s="5"/>
      <c r="M37" s="5"/>
      <c r="N37" s="5"/>
      <c r="O37" s="4"/>
      <c r="P37" s="4"/>
      <c r="Q37" s="4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BA37" s="4"/>
      <c r="BB37" s="4"/>
      <c r="BC37" s="4"/>
      <c r="BD37" s="4"/>
      <c r="BE37" s="4"/>
      <c r="BF37" s="4"/>
      <c r="BG37" s="5"/>
      <c r="BH37" s="5"/>
      <c r="BI37" s="5"/>
      <c r="BJ37" s="5"/>
      <c r="BK37" s="5"/>
      <c r="BL37" s="5"/>
      <c r="BM37" s="5"/>
      <c r="BN37" s="5"/>
      <c r="BO37" s="4"/>
      <c r="BP37" s="4"/>
      <c r="BQ37" s="4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EF37" s="2" t="s">
        <v>83</v>
      </c>
      <c r="EI37" s="3" t="s">
        <v>97</v>
      </c>
      <c r="EJ37" s="3">
        <v>1596</v>
      </c>
      <c r="EK37" s="3">
        <v>1396</v>
      </c>
      <c r="EL37" s="3">
        <v>1396</v>
      </c>
      <c r="EM37" s="3">
        <v>1396</v>
      </c>
      <c r="EN37" s="3">
        <v>1396</v>
      </c>
      <c r="EO37" s="3">
        <v>1000</v>
      </c>
      <c r="EP37" s="3">
        <v>1000</v>
      </c>
      <c r="EQ37" s="3">
        <v>1000</v>
      </c>
      <c r="ER37" s="3">
        <v>1000</v>
      </c>
      <c r="ES37" s="3">
        <v>1000</v>
      </c>
      <c r="ET37" s="3">
        <v>1396</v>
      </c>
      <c r="EU37" s="3">
        <v>1396</v>
      </c>
      <c r="EV37" s="3">
        <v>500</v>
      </c>
    </row>
    <row r="38" spans="1:166" s="7" customFormat="1" ht="9" customHeight="1" x14ac:dyDescent="0.25">
      <c r="A38" s="73" t="s">
        <v>0</v>
      </c>
      <c r="B38" s="74"/>
      <c r="C38" s="74"/>
      <c r="D38" s="74"/>
      <c r="E38" s="74"/>
      <c r="F38" s="75" t="s">
        <v>2</v>
      </c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6" t="s">
        <v>29</v>
      </c>
      <c r="U38" s="77"/>
      <c r="V38" s="77"/>
      <c r="W38" s="77"/>
      <c r="X38" s="77"/>
      <c r="Y38" s="75" t="s">
        <v>30</v>
      </c>
      <c r="Z38" s="74"/>
      <c r="AA38" s="74"/>
      <c r="AB38" s="74"/>
      <c r="AC38" s="74"/>
      <c r="AD38" s="75" t="s">
        <v>31</v>
      </c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8"/>
      <c r="BA38" s="73" t="s">
        <v>0</v>
      </c>
      <c r="BB38" s="74"/>
      <c r="BC38" s="74"/>
      <c r="BD38" s="74"/>
      <c r="BE38" s="74"/>
      <c r="BF38" s="75" t="s">
        <v>2</v>
      </c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6" t="s">
        <v>29</v>
      </c>
      <c r="BU38" s="77"/>
      <c r="BV38" s="77"/>
      <c r="BW38" s="77"/>
      <c r="BX38" s="77"/>
      <c r="BY38" s="75" t="s">
        <v>30</v>
      </c>
      <c r="BZ38" s="74"/>
      <c r="CA38" s="74"/>
      <c r="CB38" s="74"/>
      <c r="CC38" s="74"/>
      <c r="CD38" s="75" t="s">
        <v>31</v>
      </c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8"/>
      <c r="EB38" s="11"/>
      <c r="EC38" s="2"/>
      <c r="ED38" s="2"/>
      <c r="EE38" s="2"/>
      <c r="EF38" s="2" t="s">
        <v>86</v>
      </c>
      <c r="EG38" s="3"/>
      <c r="EH38" s="3"/>
      <c r="EI38" s="3" t="s">
        <v>172</v>
      </c>
      <c r="EJ38" s="3">
        <v>1000</v>
      </c>
      <c r="EK38" s="3">
        <v>800</v>
      </c>
      <c r="EL38" s="3">
        <v>800</v>
      </c>
      <c r="EM38" s="3">
        <v>800</v>
      </c>
      <c r="EN38" s="3">
        <v>800</v>
      </c>
      <c r="EO38" s="3">
        <v>1000</v>
      </c>
      <c r="EP38" s="3">
        <v>1000</v>
      </c>
      <c r="EQ38" s="3">
        <v>1000</v>
      </c>
      <c r="ER38" s="3">
        <v>1000</v>
      </c>
      <c r="ES38" s="3">
        <v>1000</v>
      </c>
      <c r="ET38" s="3">
        <v>800</v>
      </c>
      <c r="EU38" s="3">
        <v>800</v>
      </c>
      <c r="EV38" s="3">
        <v>500</v>
      </c>
      <c r="EW38" s="11"/>
      <c r="EX38" s="11"/>
      <c r="EY38" s="11"/>
      <c r="EZ38" s="11"/>
      <c r="FA38" s="11"/>
      <c r="FB38" s="11"/>
      <c r="FC38" s="11"/>
      <c r="FD38" s="11"/>
      <c r="FG38" s="11"/>
      <c r="FH38" s="11"/>
      <c r="FI38" s="11"/>
      <c r="FJ38" s="11"/>
    </row>
    <row r="39" spans="1:166" ht="18.75" customHeight="1" x14ac:dyDescent="0.25">
      <c r="A39" s="62"/>
      <c r="B39" s="63"/>
      <c r="C39" s="63"/>
      <c r="D39" s="63"/>
      <c r="E39" s="63"/>
      <c r="F39" s="64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6"/>
      <c r="U39" s="67"/>
      <c r="V39" s="67"/>
      <c r="W39" s="67"/>
      <c r="X39" s="67"/>
      <c r="Y39" s="68" t="str">
        <f>IF(AND(OR(F39=EO$1,F39=EP$1,F39=EQ$1,F39=ER$1,F39=ES$1),ISNUMBER(A39)),EE$28," ")</f>
        <v xml:space="preserve"> </v>
      </c>
      <c r="Z39" s="69"/>
      <c r="AA39" s="69"/>
      <c r="AB39" s="69"/>
      <c r="AC39" s="69"/>
      <c r="AD39" s="64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70"/>
      <c r="BA39" s="62"/>
      <c r="BB39" s="63"/>
      <c r="BC39" s="63"/>
      <c r="BD39" s="63"/>
      <c r="BE39" s="63"/>
      <c r="BF39" s="64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6"/>
      <c r="BU39" s="67"/>
      <c r="BV39" s="67"/>
      <c r="BW39" s="67"/>
      <c r="BX39" s="67"/>
      <c r="BY39" s="68" t="str">
        <f>IF(AND(OR(BF39=FT$5,BF39=FT$6,BF39=FT$7,BF39=FT$8),ISNUMBER(BA39)),FV$33," ")</f>
        <v xml:space="preserve"> </v>
      </c>
      <c r="BZ39" s="69"/>
      <c r="CA39" s="69"/>
      <c r="CB39" s="69"/>
      <c r="CC39" s="69"/>
      <c r="CD39" s="64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70"/>
      <c r="EF39" s="2" t="s">
        <v>88</v>
      </c>
      <c r="EI39" s="3" t="s">
        <v>24</v>
      </c>
      <c r="EJ39" s="3">
        <v>1900</v>
      </c>
      <c r="EK39" s="3">
        <v>1700</v>
      </c>
      <c r="EL39" s="3">
        <v>1700</v>
      </c>
      <c r="EM39" s="3">
        <v>1700</v>
      </c>
      <c r="EN39" s="3">
        <v>1700</v>
      </c>
      <c r="EO39" s="3">
        <v>1000</v>
      </c>
      <c r="EP39" s="3">
        <v>1000</v>
      </c>
      <c r="EQ39" s="3">
        <v>1000</v>
      </c>
      <c r="ER39" s="3">
        <v>1000</v>
      </c>
      <c r="ES39" s="3">
        <v>1000</v>
      </c>
      <c r="ET39" s="3">
        <v>1700</v>
      </c>
      <c r="EU39" s="3">
        <v>1700</v>
      </c>
      <c r="EV39" s="3">
        <v>500</v>
      </c>
    </row>
    <row r="40" spans="1:166" s="7" customFormat="1" ht="9" customHeight="1" x14ac:dyDescent="0.25">
      <c r="A40" s="30" t="s">
        <v>38</v>
      </c>
      <c r="B40" s="31"/>
      <c r="C40" s="31"/>
      <c r="D40" s="31"/>
      <c r="E40" s="32" t="s">
        <v>39</v>
      </c>
      <c r="F40" s="31"/>
      <c r="G40" s="31"/>
      <c r="H40" s="33"/>
      <c r="I40" s="32" t="s">
        <v>127</v>
      </c>
      <c r="J40" s="31"/>
      <c r="K40" s="31"/>
      <c r="L40" s="33"/>
      <c r="M40" s="32" t="s">
        <v>128</v>
      </c>
      <c r="N40" s="31"/>
      <c r="O40" s="31"/>
      <c r="P40" s="33"/>
      <c r="Q40" s="32" t="s">
        <v>129</v>
      </c>
      <c r="R40" s="31"/>
      <c r="S40" s="31"/>
      <c r="T40" s="33"/>
      <c r="U40" s="34" t="s">
        <v>131</v>
      </c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6"/>
      <c r="AT40" s="31" t="s">
        <v>40</v>
      </c>
      <c r="AU40" s="31"/>
      <c r="AV40" s="31"/>
      <c r="AW40" s="31"/>
      <c r="AX40" s="53"/>
      <c r="BA40" s="30" t="s">
        <v>38</v>
      </c>
      <c r="BB40" s="31"/>
      <c r="BC40" s="31"/>
      <c r="BD40" s="31"/>
      <c r="BE40" s="32" t="s">
        <v>39</v>
      </c>
      <c r="BF40" s="31"/>
      <c r="BG40" s="31"/>
      <c r="BH40" s="33"/>
      <c r="BI40" s="32" t="s">
        <v>127</v>
      </c>
      <c r="BJ40" s="31"/>
      <c r="BK40" s="31"/>
      <c r="BL40" s="33"/>
      <c r="BM40" s="32" t="s">
        <v>128</v>
      </c>
      <c r="BN40" s="31"/>
      <c r="BO40" s="31"/>
      <c r="BP40" s="33"/>
      <c r="BQ40" s="32" t="s">
        <v>129</v>
      </c>
      <c r="BR40" s="31"/>
      <c r="BS40" s="31"/>
      <c r="BT40" s="33"/>
      <c r="BU40" s="34" t="s">
        <v>131</v>
      </c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6"/>
      <c r="CT40" s="31" t="s">
        <v>40</v>
      </c>
      <c r="CU40" s="31"/>
      <c r="CV40" s="31"/>
      <c r="CW40" s="31"/>
      <c r="CX40" s="53"/>
      <c r="EB40" s="11"/>
      <c r="EC40" s="2"/>
      <c r="ED40" s="2"/>
      <c r="EE40" s="2"/>
      <c r="EF40" s="2" t="s">
        <v>90</v>
      </c>
      <c r="EG40" s="3"/>
      <c r="EH40" s="3"/>
      <c r="EI40" s="3" t="s">
        <v>173</v>
      </c>
      <c r="EJ40" s="3">
        <v>1000</v>
      </c>
      <c r="EK40" s="3">
        <v>800</v>
      </c>
      <c r="EL40" s="3">
        <v>800</v>
      </c>
      <c r="EM40" s="3">
        <v>800</v>
      </c>
      <c r="EN40" s="3">
        <v>800</v>
      </c>
      <c r="EO40" s="3">
        <v>1000</v>
      </c>
      <c r="EP40" s="3">
        <v>1000</v>
      </c>
      <c r="EQ40" s="3">
        <v>1000</v>
      </c>
      <c r="ER40" s="3">
        <v>1000</v>
      </c>
      <c r="ES40" s="3">
        <v>1000</v>
      </c>
      <c r="ET40" s="3">
        <v>800</v>
      </c>
      <c r="EU40" s="3">
        <v>800</v>
      </c>
      <c r="EV40" s="3">
        <v>500</v>
      </c>
      <c r="EW40" s="11"/>
      <c r="EX40" s="11"/>
      <c r="EY40" s="11"/>
      <c r="EZ40" s="11"/>
      <c r="FA40" s="11"/>
      <c r="FB40" s="11"/>
      <c r="FC40" s="11"/>
      <c r="FD40" s="11"/>
      <c r="FG40" s="11"/>
      <c r="FH40" s="11"/>
      <c r="FI40" s="11"/>
      <c r="FJ40" s="11"/>
    </row>
    <row r="41" spans="1:166" ht="18.75" customHeight="1" thickBot="1" x14ac:dyDescent="0.3">
      <c r="A41" s="40" t="str">
        <f>IF(OR(ISBLANK(A$5),ISBLANK(A39))," ",VLOOKUP(A$5,fee,HLOOKUP(F39,soutěže,2,0),0))</f>
        <v xml:space="preserve"> </v>
      </c>
      <c r="B41" s="41"/>
      <c r="C41" s="41"/>
      <c r="D41" s="41"/>
      <c r="E41" s="42" t="str">
        <f>IF(AND(OR(F39=EO$1,F39=EP$1,F39=EQ$1,F39=ER$1,F39=ES$1),ISNUMBER(A39)),"-"," ")</f>
        <v xml:space="preserve"> </v>
      </c>
      <c r="F41" s="41"/>
      <c r="G41" s="41"/>
      <c r="H41" s="43"/>
      <c r="I41" s="44" t="str">
        <f>IF(ISBLANK(A39)," ",IF(MONTH(A39)=4,EH$1,IF(MONTH(A39)=5,EH$2,IF(MONTH(A39)=6,EH$3,IF(MONTH(A39)=7,EH$4,IF(MONTH(A39)=8,EH$5,IF(MONTH(A39)=9,EH$6,IF(MONTH(A39)=10,EH$7,IF(MONTH(A39)=11,EH$8," ")))))))))</f>
        <v xml:space="preserve"> </v>
      </c>
      <c r="J41" s="45"/>
      <c r="K41" s="45"/>
      <c r="L41" s="46"/>
      <c r="M41" s="42"/>
      <c r="N41" s="41"/>
      <c r="O41" s="41"/>
      <c r="P41" s="43"/>
      <c r="Q41" s="42"/>
      <c r="R41" s="41"/>
      <c r="S41" s="41"/>
      <c r="T41" s="43"/>
      <c r="U41" s="47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9"/>
      <c r="AT41" s="50" t="str">
        <f>IF(ISBLANK(A39)," ",SUM(A41,E41,ROUNDDOWN(M41*2*I41,0),ROUNDDOWN(Q41*2*I41,0)))</f>
        <v xml:space="preserve"> </v>
      </c>
      <c r="AU41" s="50"/>
      <c r="AV41" s="50"/>
      <c r="AW41" s="50"/>
      <c r="AX41" s="51"/>
      <c r="BA41" s="40" t="str">
        <f>IF(AND(OR(BF39=FT$5,BF39=FT$6,BF39=FT$7,BF39=FT$8),ISNUMBER(BA39)),1000,IF(OR(ISBLANK(BA$5),ISBLANK(BA39))," ",VLOOKUP(BA$5,fee,2,0)))</f>
        <v xml:space="preserve"> </v>
      </c>
      <c r="BB41" s="41"/>
      <c r="BC41" s="41"/>
      <c r="BD41" s="41"/>
      <c r="BE41" s="42"/>
      <c r="BF41" s="41"/>
      <c r="BG41" s="41"/>
      <c r="BH41" s="43"/>
      <c r="BI41" s="44" t="str">
        <f>IF(ISBLANK(BA39)," ",IF(MONTH(BA39)=9,GA$1,IF(MONTH(BA39)=10,GA$2,IF(MONTH(BA39)=11,GA$3," "))))</f>
        <v xml:space="preserve"> </v>
      </c>
      <c r="BJ41" s="45"/>
      <c r="BK41" s="45"/>
      <c r="BL41" s="46"/>
      <c r="BM41" s="42"/>
      <c r="BN41" s="41"/>
      <c r="BO41" s="41"/>
      <c r="BP41" s="43"/>
      <c r="BQ41" s="42"/>
      <c r="BR41" s="41"/>
      <c r="BS41" s="41"/>
      <c r="BT41" s="43"/>
      <c r="BU41" s="47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9"/>
      <c r="CT41" s="50" t="str">
        <f>IF(ISBLANK(BA39)," ",SUM(BA41,BE41,IF(BM41&gt;250,250*2*BI41,BM41*2*BI41),IF(BQ41&gt;100,100*2*BI41,BQ41*2*BI41)))</f>
        <v xml:space="preserve"> </v>
      </c>
      <c r="CU41" s="50"/>
      <c r="CV41" s="50"/>
      <c r="CW41" s="50"/>
      <c r="CX41" s="51"/>
      <c r="EF41" s="2" t="s">
        <v>174</v>
      </c>
      <c r="EI41" s="3" t="s">
        <v>48</v>
      </c>
      <c r="EJ41" s="3">
        <v>1000</v>
      </c>
      <c r="EK41" s="3">
        <v>800</v>
      </c>
      <c r="EL41" s="3">
        <v>800</v>
      </c>
      <c r="EM41" s="3">
        <v>800</v>
      </c>
      <c r="EN41" s="3">
        <v>800</v>
      </c>
      <c r="EO41" s="3">
        <v>1000</v>
      </c>
      <c r="EP41" s="3">
        <v>1000</v>
      </c>
      <c r="EQ41" s="3">
        <v>1000</v>
      </c>
      <c r="ER41" s="3">
        <v>1000</v>
      </c>
      <c r="ES41" s="3">
        <v>1000</v>
      </c>
      <c r="ET41" s="3">
        <v>800</v>
      </c>
      <c r="EU41" s="3">
        <v>800</v>
      </c>
      <c r="EV41" s="3">
        <v>500</v>
      </c>
    </row>
    <row r="42" spans="1:166" ht="3" customHeight="1" thickBot="1" x14ac:dyDescent="0.3">
      <c r="A42" s="4"/>
      <c r="B42" s="4"/>
      <c r="C42" s="4"/>
      <c r="D42" s="4"/>
      <c r="E42" s="4"/>
      <c r="F42" s="4"/>
      <c r="G42" s="5"/>
      <c r="H42" s="5"/>
      <c r="I42" s="5"/>
      <c r="J42" s="5"/>
      <c r="K42" s="5"/>
      <c r="L42" s="5"/>
      <c r="M42" s="5"/>
      <c r="N42" s="5"/>
      <c r="O42" s="4"/>
      <c r="P42" s="4"/>
      <c r="Q42" s="4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BA42" s="4"/>
      <c r="BB42" s="4"/>
      <c r="BC42" s="4"/>
      <c r="BD42" s="4"/>
      <c r="BE42" s="4"/>
      <c r="BF42" s="4"/>
      <c r="BG42" s="5"/>
      <c r="BH42" s="5"/>
      <c r="BI42" s="5"/>
      <c r="BJ42" s="5"/>
      <c r="BK42" s="5"/>
      <c r="BL42" s="5"/>
      <c r="BM42" s="5"/>
      <c r="BN42" s="5"/>
      <c r="BO42" s="4"/>
      <c r="BP42" s="4"/>
      <c r="BQ42" s="4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EF42" s="2" t="s">
        <v>175</v>
      </c>
      <c r="EI42" s="2" t="s">
        <v>81</v>
      </c>
      <c r="EJ42" s="3">
        <v>1189</v>
      </c>
      <c r="EK42" s="3">
        <v>989</v>
      </c>
      <c r="EL42" s="3">
        <v>989</v>
      </c>
      <c r="EM42" s="3">
        <v>989</v>
      </c>
      <c r="EN42" s="3">
        <v>989</v>
      </c>
      <c r="EO42" s="3">
        <v>1000</v>
      </c>
      <c r="EP42" s="3">
        <v>1000</v>
      </c>
      <c r="EQ42" s="3">
        <v>1000</v>
      </c>
      <c r="ER42" s="3">
        <v>1000</v>
      </c>
      <c r="ES42" s="3">
        <v>1000</v>
      </c>
      <c r="ET42" s="3">
        <v>989</v>
      </c>
      <c r="EU42" s="3">
        <v>989</v>
      </c>
      <c r="EV42" s="3">
        <v>500</v>
      </c>
    </row>
    <row r="43" spans="1:166" s="7" customFormat="1" ht="9" customHeight="1" x14ac:dyDescent="0.25">
      <c r="A43" s="73" t="s">
        <v>0</v>
      </c>
      <c r="B43" s="74"/>
      <c r="C43" s="74"/>
      <c r="D43" s="74"/>
      <c r="E43" s="74"/>
      <c r="F43" s="75" t="s">
        <v>2</v>
      </c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6" t="s">
        <v>29</v>
      </c>
      <c r="U43" s="77"/>
      <c r="V43" s="77"/>
      <c r="W43" s="77"/>
      <c r="X43" s="77"/>
      <c r="Y43" s="75" t="s">
        <v>30</v>
      </c>
      <c r="Z43" s="74"/>
      <c r="AA43" s="74"/>
      <c r="AB43" s="74"/>
      <c r="AC43" s="74"/>
      <c r="AD43" s="75" t="s">
        <v>31</v>
      </c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8"/>
      <c r="BA43" s="73" t="s">
        <v>0</v>
      </c>
      <c r="BB43" s="74"/>
      <c r="BC43" s="74"/>
      <c r="BD43" s="74"/>
      <c r="BE43" s="74"/>
      <c r="BF43" s="75" t="s">
        <v>2</v>
      </c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6" t="s">
        <v>29</v>
      </c>
      <c r="BU43" s="77"/>
      <c r="BV43" s="77"/>
      <c r="BW43" s="77"/>
      <c r="BX43" s="77"/>
      <c r="BY43" s="75" t="s">
        <v>30</v>
      </c>
      <c r="BZ43" s="74"/>
      <c r="CA43" s="74"/>
      <c r="CB43" s="74"/>
      <c r="CC43" s="74"/>
      <c r="CD43" s="75" t="s">
        <v>31</v>
      </c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8"/>
      <c r="EB43" s="11"/>
      <c r="EC43" s="2"/>
      <c r="ED43" s="2"/>
      <c r="EE43" s="2"/>
      <c r="EF43" s="2" t="s">
        <v>94</v>
      </c>
      <c r="EG43" s="3"/>
      <c r="EH43" s="3"/>
      <c r="EI43" s="3" t="s">
        <v>84</v>
      </c>
      <c r="EJ43" s="3">
        <v>1201</v>
      </c>
      <c r="EK43" s="3">
        <v>1001</v>
      </c>
      <c r="EL43" s="3">
        <v>1001</v>
      </c>
      <c r="EM43" s="3">
        <v>1001</v>
      </c>
      <c r="EN43" s="3">
        <v>1001</v>
      </c>
      <c r="EO43" s="3">
        <v>1000</v>
      </c>
      <c r="EP43" s="3">
        <v>1000</v>
      </c>
      <c r="EQ43" s="3">
        <v>1000</v>
      </c>
      <c r="ER43" s="3">
        <v>1000</v>
      </c>
      <c r="ES43" s="3">
        <v>1000</v>
      </c>
      <c r="ET43" s="3">
        <v>1001</v>
      </c>
      <c r="EU43" s="3">
        <v>1001</v>
      </c>
      <c r="EV43" s="3">
        <v>500</v>
      </c>
      <c r="EW43" s="11"/>
      <c r="EX43" s="11"/>
      <c r="EY43" s="11"/>
      <c r="EZ43" s="11"/>
      <c r="FA43" s="11"/>
      <c r="FB43" s="11"/>
      <c r="FC43" s="11"/>
      <c r="FD43" s="11"/>
      <c r="FG43" s="11"/>
      <c r="FH43" s="11"/>
      <c r="FI43" s="11"/>
      <c r="FJ43" s="11"/>
    </row>
    <row r="44" spans="1:166" ht="18.75" customHeight="1" x14ac:dyDescent="0.25">
      <c r="A44" s="62"/>
      <c r="B44" s="63"/>
      <c r="C44" s="63"/>
      <c r="D44" s="63"/>
      <c r="E44" s="63"/>
      <c r="F44" s="64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6"/>
      <c r="U44" s="67"/>
      <c r="V44" s="67"/>
      <c r="W44" s="67"/>
      <c r="X44" s="67"/>
      <c r="Y44" s="68" t="str">
        <f>IF(AND(OR(F44=EO$1,F44=EP$1,F44=EQ$1,F44=ER$1,F44=ES$1),ISNUMBER(A44)),EE$28," ")</f>
        <v xml:space="preserve"> </v>
      </c>
      <c r="Z44" s="69"/>
      <c r="AA44" s="69"/>
      <c r="AB44" s="69"/>
      <c r="AC44" s="69"/>
      <c r="AD44" s="64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70"/>
      <c r="BA44" s="62"/>
      <c r="BB44" s="63"/>
      <c r="BC44" s="63"/>
      <c r="BD44" s="63"/>
      <c r="BE44" s="63"/>
      <c r="BF44" s="64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6"/>
      <c r="BU44" s="67"/>
      <c r="BV44" s="67"/>
      <c r="BW44" s="67"/>
      <c r="BX44" s="67"/>
      <c r="BY44" s="68" t="str">
        <f>IF(AND(OR(BF44=FT$5,BF44=FT$6,BF44=FT$7,BF44=FT$8),ISNUMBER(BA44)),FV$33," ")</f>
        <v xml:space="preserve"> </v>
      </c>
      <c r="BZ44" s="69"/>
      <c r="CA44" s="69"/>
      <c r="CB44" s="69"/>
      <c r="CC44" s="69"/>
      <c r="CD44" s="64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70"/>
      <c r="EF44" s="2" t="s">
        <v>96</v>
      </c>
      <c r="EI44" s="3" t="s">
        <v>76</v>
      </c>
      <c r="EJ44" s="3">
        <v>1808</v>
      </c>
      <c r="EK44" s="3">
        <v>1608</v>
      </c>
      <c r="EL44" s="3">
        <v>1608</v>
      </c>
      <c r="EM44" s="3">
        <v>1608</v>
      </c>
      <c r="EN44" s="3">
        <v>1608</v>
      </c>
      <c r="EO44" s="3">
        <v>1000</v>
      </c>
      <c r="EP44" s="3">
        <v>1000</v>
      </c>
      <c r="EQ44" s="3">
        <v>1000</v>
      </c>
      <c r="ER44" s="3">
        <v>1000</v>
      </c>
      <c r="ES44" s="3">
        <v>1000</v>
      </c>
      <c r="ET44" s="3">
        <v>1608</v>
      </c>
      <c r="EU44" s="3">
        <v>1608</v>
      </c>
      <c r="EV44" s="3">
        <v>500</v>
      </c>
    </row>
    <row r="45" spans="1:166" s="7" customFormat="1" ht="9" customHeight="1" x14ac:dyDescent="0.25">
      <c r="A45" s="30" t="s">
        <v>38</v>
      </c>
      <c r="B45" s="31"/>
      <c r="C45" s="31"/>
      <c r="D45" s="31"/>
      <c r="E45" s="32" t="s">
        <v>39</v>
      </c>
      <c r="F45" s="31"/>
      <c r="G45" s="31"/>
      <c r="H45" s="33"/>
      <c r="I45" s="32" t="s">
        <v>127</v>
      </c>
      <c r="J45" s="31"/>
      <c r="K45" s="31"/>
      <c r="L45" s="33"/>
      <c r="M45" s="32" t="s">
        <v>128</v>
      </c>
      <c r="N45" s="31"/>
      <c r="O45" s="31"/>
      <c r="P45" s="33"/>
      <c r="Q45" s="32" t="s">
        <v>129</v>
      </c>
      <c r="R45" s="31"/>
      <c r="S45" s="31"/>
      <c r="T45" s="33"/>
      <c r="U45" s="34" t="s">
        <v>131</v>
      </c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6"/>
      <c r="AT45" s="31" t="s">
        <v>40</v>
      </c>
      <c r="AU45" s="31"/>
      <c r="AV45" s="31"/>
      <c r="AW45" s="31"/>
      <c r="AX45" s="53"/>
      <c r="BA45" s="30" t="s">
        <v>38</v>
      </c>
      <c r="BB45" s="31"/>
      <c r="BC45" s="31"/>
      <c r="BD45" s="31"/>
      <c r="BE45" s="32" t="s">
        <v>39</v>
      </c>
      <c r="BF45" s="31"/>
      <c r="BG45" s="31"/>
      <c r="BH45" s="33"/>
      <c r="BI45" s="32" t="s">
        <v>127</v>
      </c>
      <c r="BJ45" s="31"/>
      <c r="BK45" s="31"/>
      <c r="BL45" s="33"/>
      <c r="BM45" s="32" t="s">
        <v>128</v>
      </c>
      <c r="BN45" s="31"/>
      <c r="BO45" s="31"/>
      <c r="BP45" s="33"/>
      <c r="BQ45" s="32" t="s">
        <v>129</v>
      </c>
      <c r="BR45" s="31"/>
      <c r="BS45" s="31"/>
      <c r="BT45" s="33"/>
      <c r="BU45" s="34" t="s">
        <v>131</v>
      </c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6"/>
      <c r="CT45" s="31" t="s">
        <v>40</v>
      </c>
      <c r="CU45" s="31"/>
      <c r="CV45" s="31"/>
      <c r="CW45" s="31"/>
      <c r="CX45" s="53"/>
      <c r="EB45" s="11"/>
      <c r="EC45" s="2"/>
      <c r="ED45" s="2"/>
      <c r="EE45" s="2"/>
      <c r="EF45" s="2" t="s">
        <v>98</v>
      </c>
      <c r="EG45" s="3"/>
      <c r="EH45" s="3"/>
      <c r="EI45" s="3" t="s">
        <v>125</v>
      </c>
      <c r="EJ45" s="3">
        <v>1000</v>
      </c>
      <c r="EK45" s="3">
        <v>800</v>
      </c>
      <c r="EL45" s="3">
        <v>800</v>
      </c>
      <c r="EM45" s="3">
        <v>800</v>
      </c>
      <c r="EN45" s="3">
        <v>800</v>
      </c>
      <c r="EO45" s="3">
        <v>1000</v>
      </c>
      <c r="EP45" s="3">
        <v>1000</v>
      </c>
      <c r="EQ45" s="3">
        <v>1000</v>
      </c>
      <c r="ER45" s="3">
        <v>1000</v>
      </c>
      <c r="ES45" s="3">
        <v>1000</v>
      </c>
      <c r="ET45" s="3">
        <v>800</v>
      </c>
      <c r="EU45" s="3">
        <v>800</v>
      </c>
      <c r="EV45" s="3">
        <v>500</v>
      </c>
      <c r="EW45" s="11"/>
      <c r="EX45" s="11"/>
      <c r="EY45" s="11"/>
      <c r="EZ45" s="11"/>
      <c r="FA45" s="11"/>
      <c r="FB45" s="11"/>
      <c r="FC45" s="11"/>
      <c r="FD45" s="11"/>
      <c r="FG45" s="11"/>
      <c r="FH45" s="11"/>
      <c r="FI45" s="11"/>
      <c r="FJ45" s="11"/>
    </row>
    <row r="46" spans="1:166" ht="18.75" customHeight="1" thickBot="1" x14ac:dyDescent="0.3">
      <c r="A46" s="40" t="str">
        <f>IF(OR(ISBLANK(A$5),ISBLANK(A44))," ",VLOOKUP(A$5,fee,HLOOKUP(F44,soutěže,2,0),0))</f>
        <v xml:space="preserve"> </v>
      </c>
      <c r="B46" s="41"/>
      <c r="C46" s="41"/>
      <c r="D46" s="41"/>
      <c r="E46" s="42" t="str">
        <f>IF(AND(OR(F44=EO$1,F44=EP$1,F44=EQ$1,F44=ER$1,F44=ES$1),ISNUMBER(A44)),"-"," ")</f>
        <v xml:space="preserve"> </v>
      </c>
      <c r="F46" s="41"/>
      <c r="G46" s="41"/>
      <c r="H46" s="43"/>
      <c r="I46" s="44" t="str">
        <f>IF(ISBLANK(A44)," ",IF(MONTH(A44)=4,EH$1,IF(MONTH(A44)=5,EH$2,IF(MONTH(A44)=6,EH$3,IF(MONTH(A44)=7,EH$4,IF(MONTH(A44)=8,EH$5,IF(MONTH(A44)=9,EH$6,IF(MONTH(A44)=10,EH$7,IF(MONTH(A44)=11,EH$8," ")))))))))</f>
        <v xml:space="preserve"> </v>
      </c>
      <c r="J46" s="45"/>
      <c r="K46" s="45"/>
      <c r="L46" s="46"/>
      <c r="M46" s="42"/>
      <c r="N46" s="41"/>
      <c r="O46" s="41"/>
      <c r="P46" s="43"/>
      <c r="Q46" s="42"/>
      <c r="R46" s="41"/>
      <c r="S46" s="41"/>
      <c r="T46" s="43"/>
      <c r="U46" s="47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9"/>
      <c r="AT46" s="50" t="str">
        <f>IF(ISBLANK(A44)," ",SUM(A46,E46,ROUNDDOWN(M46*2*I46,0),ROUNDDOWN(Q46*2*I46,0)))</f>
        <v xml:space="preserve"> </v>
      </c>
      <c r="AU46" s="50"/>
      <c r="AV46" s="50"/>
      <c r="AW46" s="50"/>
      <c r="AX46" s="51"/>
      <c r="BA46" s="40" t="str">
        <f>IF(AND(OR(BF44=FT$5,BF44=FT$6,BF44=FT$7,BF44=FT$8),ISNUMBER(BA44)),1000,IF(OR(ISBLANK(BA$5),ISBLANK(BA44))," ",VLOOKUP(BA$5,fee,2,0)))</f>
        <v xml:space="preserve"> </v>
      </c>
      <c r="BB46" s="41"/>
      <c r="BC46" s="41"/>
      <c r="BD46" s="41"/>
      <c r="BE46" s="42"/>
      <c r="BF46" s="41"/>
      <c r="BG46" s="41"/>
      <c r="BH46" s="43"/>
      <c r="BI46" s="44" t="str">
        <f>IF(ISBLANK(BA44)," ",IF(MONTH(BA44)=9,GA$1,IF(MONTH(BA44)=10,GA$2,IF(MONTH(BA44)=11,GA$3," "))))</f>
        <v xml:space="preserve"> </v>
      </c>
      <c r="BJ46" s="45"/>
      <c r="BK46" s="45"/>
      <c r="BL46" s="46"/>
      <c r="BM46" s="42"/>
      <c r="BN46" s="41"/>
      <c r="BO46" s="41"/>
      <c r="BP46" s="43"/>
      <c r="BQ46" s="42"/>
      <c r="BR46" s="41"/>
      <c r="BS46" s="41"/>
      <c r="BT46" s="43"/>
      <c r="BU46" s="47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9"/>
      <c r="CT46" s="50" t="str">
        <f>IF(ISBLANK(BA44)," ",SUM(BA46,BE46,IF(BM46&gt;250,250*2*BI46,BM46*2*BI46),IF(BQ46&gt;100,100*2*BI46,BQ46*2*BI46)))</f>
        <v xml:space="preserve"> </v>
      </c>
      <c r="CU46" s="50"/>
      <c r="CV46" s="50"/>
      <c r="CW46" s="50"/>
      <c r="CX46" s="51"/>
      <c r="EF46" s="2" t="s">
        <v>176</v>
      </c>
      <c r="EI46" s="3" t="s">
        <v>51</v>
      </c>
      <c r="EJ46" s="3">
        <v>1692</v>
      </c>
      <c r="EK46" s="3">
        <v>1492</v>
      </c>
      <c r="EL46" s="3">
        <v>1492</v>
      </c>
      <c r="EM46" s="3">
        <v>1492</v>
      </c>
      <c r="EN46" s="3">
        <v>1492</v>
      </c>
      <c r="EO46" s="3">
        <v>1000</v>
      </c>
      <c r="EP46" s="3">
        <v>1000</v>
      </c>
      <c r="EQ46" s="3">
        <v>1000</v>
      </c>
      <c r="ER46" s="3">
        <v>1000</v>
      </c>
      <c r="ES46" s="3">
        <v>1000</v>
      </c>
      <c r="ET46" s="3">
        <v>1492</v>
      </c>
      <c r="EU46" s="3">
        <v>1492</v>
      </c>
      <c r="EV46" s="3">
        <v>500</v>
      </c>
    </row>
    <row r="47" spans="1:166" ht="3" customHeight="1" thickBot="1" x14ac:dyDescent="0.3">
      <c r="A47" s="4"/>
      <c r="B47" s="4"/>
      <c r="C47" s="4"/>
      <c r="D47" s="4"/>
      <c r="E47" s="4"/>
      <c r="F47" s="4"/>
      <c r="G47" s="5"/>
      <c r="H47" s="5"/>
      <c r="I47" s="5"/>
      <c r="J47" s="5"/>
      <c r="K47" s="5"/>
      <c r="L47" s="5"/>
      <c r="M47" s="5"/>
      <c r="N47" s="5"/>
      <c r="O47" s="4"/>
      <c r="P47" s="4"/>
      <c r="Q47" s="4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BA47" s="4"/>
      <c r="BB47" s="4"/>
      <c r="BC47" s="4"/>
      <c r="BD47" s="4"/>
      <c r="BE47" s="4"/>
      <c r="BF47" s="4"/>
      <c r="BG47" s="5"/>
      <c r="BH47" s="5"/>
      <c r="BI47" s="5"/>
      <c r="BJ47" s="5"/>
      <c r="BK47" s="5"/>
      <c r="BL47" s="5"/>
      <c r="BM47" s="5"/>
      <c r="BN47" s="5"/>
      <c r="BO47" s="4"/>
      <c r="BP47" s="4"/>
      <c r="BQ47" s="4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EF47" s="2" t="s">
        <v>177</v>
      </c>
      <c r="EI47" s="2" t="s">
        <v>89</v>
      </c>
      <c r="EJ47" s="3">
        <v>1134</v>
      </c>
      <c r="EK47" s="3">
        <v>934</v>
      </c>
      <c r="EL47" s="3">
        <v>934</v>
      </c>
      <c r="EM47" s="3">
        <v>934</v>
      </c>
      <c r="EN47" s="3">
        <v>934</v>
      </c>
      <c r="EO47" s="3">
        <v>1000</v>
      </c>
      <c r="EP47" s="3">
        <v>1000</v>
      </c>
      <c r="EQ47" s="3">
        <v>1000</v>
      </c>
      <c r="ER47" s="3">
        <v>1000</v>
      </c>
      <c r="ES47" s="3">
        <v>1000</v>
      </c>
      <c r="ET47" s="3">
        <v>934</v>
      </c>
      <c r="EU47" s="3">
        <v>934</v>
      </c>
      <c r="EV47" s="3">
        <v>500</v>
      </c>
    </row>
    <row r="48" spans="1:166" s="7" customFormat="1" ht="9" customHeight="1" x14ac:dyDescent="0.25">
      <c r="A48" s="73" t="s">
        <v>0</v>
      </c>
      <c r="B48" s="74"/>
      <c r="C48" s="74"/>
      <c r="D48" s="74"/>
      <c r="E48" s="74"/>
      <c r="F48" s="75" t="s">
        <v>2</v>
      </c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6" t="s">
        <v>29</v>
      </c>
      <c r="U48" s="77"/>
      <c r="V48" s="77"/>
      <c r="W48" s="77"/>
      <c r="X48" s="77"/>
      <c r="Y48" s="75" t="s">
        <v>30</v>
      </c>
      <c r="Z48" s="74"/>
      <c r="AA48" s="74"/>
      <c r="AB48" s="74"/>
      <c r="AC48" s="74"/>
      <c r="AD48" s="75" t="s">
        <v>31</v>
      </c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8"/>
      <c r="BA48" s="73" t="s">
        <v>0</v>
      </c>
      <c r="BB48" s="74"/>
      <c r="BC48" s="74"/>
      <c r="BD48" s="74"/>
      <c r="BE48" s="74"/>
      <c r="BF48" s="75" t="s">
        <v>2</v>
      </c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6" t="s">
        <v>29</v>
      </c>
      <c r="BU48" s="77"/>
      <c r="BV48" s="77"/>
      <c r="BW48" s="77"/>
      <c r="BX48" s="77"/>
      <c r="BY48" s="75" t="s">
        <v>30</v>
      </c>
      <c r="BZ48" s="74"/>
      <c r="CA48" s="74"/>
      <c r="CB48" s="74"/>
      <c r="CC48" s="74"/>
      <c r="CD48" s="75" t="s">
        <v>31</v>
      </c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8"/>
      <c r="EB48" s="11"/>
      <c r="EC48" s="2"/>
      <c r="ED48" s="2"/>
      <c r="EE48" s="2"/>
      <c r="EF48" s="2" t="s">
        <v>102</v>
      </c>
      <c r="EG48" s="3"/>
      <c r="EH48" s="3"/>
      <c r="EI48" s="3" t="s">
        <v>93</v>
      </c>
      <c r="EJ48" s="3">
        <v>1179</v>
      </c>
      <c r="EK48" s="3">
        <v>979</v>
      </c>
      <c r="EL48" s="3">
        <v>979</v>
      </c>
      <c r="EM48" s="3">
        <v>979</v>
      </c>
      <c r="EN48" s="3">
        <v>979</v>
      </c>
      <c r="EO48" s="3">
        <v>1000</v>
      </c>
      <c r="EP48" s="3">
        <v>1000</v>
      </c>
      <c r="EQ48" s="3">
        <v>1000</v>
      </c>
      <c r="ER48" s="3">
        <v>1000</v>
      </c>
      <c r="ES48" s="3">
        <v>1000</v>
      </c>
      <c r="ET48" s="3">
        <v>979</v>
      </c>
      <c r="EU48" s="3">
        <v>979</v>
      </c>
      <c r="EV48" s="3">
        <v>500</v>
      </c>
      <c r="EW48" s="11"/>
      <c r="EX48" s="11"/>
      <c r="EY48" s="11"/>
      <c r="EZ48" s="11"/>
      <c r="FA48" s="11"/>
      <c r="FB48" s="11"/>
      <c r="FC48" s="11"/>
      <c r="FD48" s="11"/>
      <c r="FG48" s="11"/>
      <c r="FH48" s="11"/>
      <c r="FI48" s="11"/>
      <c r="FJ48" s="11"/>
    </row>
    <row r="49" spans="1:166" ht="18.75" customHeight="1" x14ac:dyDescent="0.25">
      <c r="A49" s="62"/>
      <c r="B49" s="63"/>
      <c r="C49" s="63"/>
      <c r="D49" s="63"/>
      <c r="E49" s="63"/>
      <c r="F49" s="64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6"/>
      <c r="U49" s="67"/>
      <c r="V49" s="67"/>
      <c r="W49" s="67"/>
      <c r="X49" s="67"/>
      <c r="Y49" s="68" t="str">
        <f>IF(AND(OR(F49=EO$1,F49=EP$1,F49=EQ$1,F49=ER$1,F49=ES$1),ISNUMBER(A49)),EE$28," ")</f>
        <v xml:space="preserve"> </v>
      </c>
      <c r="Z49" s="69"/>
      <c r="AA49" s="69"/>
      <c r="AB49" s="69"/>
      <c r="AC49" s="69"/>
      <c r="AD49" s="64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70"/>
      <c r="BA49" s="62"/>
      <c r="BB49" s="63"/>
      <c r="BC49" s="63"/>
      <c r="BD49" s="63"/>
      <c r="BE49" s="63"/>
      <c r="BF49" s="64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6"/>
      <c r="BU49" s="67"/>
      <c r="BV49" s="67"/>
      <c r="BW49" s="67"/>
      <c r="BX49" s="67"/>
      <c r="BY49" s="68" t="str">
        <f>IF(AND(OR(BF49=FT$5,BF49=FT$6,BF49=FT$7,BF49=FT$8),ISNUMBER(BA49)),FV$33," ")</f>
        <v xml:space="preserve"> </v>
      </c>
      <c r="BZ49" s="69"/>
      <c r="CA49" s="69"/>
      <c r="CB49" s="69"/>
      <c r="CC49" s="69"/>
      <c r="CD49" s="64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70"/>
      <c r="EF49" s="2" t="s">
        <v>178</v>
      </c>
      <c r="EI49" s="3" t="s">
        <v>91</v>
      </c>
      <c r="EJ49" s="3">
        <v>1783</v>
      </c>
      <c r="EK49" s="3">
        <v>1583</v>
      </c>
      <c r="EL49" s="3">
        <v>1583</v>
      </c>
      <c r="EM49" s="3">
        <v>1583</v>
      </c>
      <c r="EN49" s="3">
        <v>1583</v>
      </c>
      <c r="EO49" s="3">
        <v>1000</v>
      </c>
      <c r="EP49" s="3">
        <v>1000</v>
      </c>
      <c r="EQ49" s="3">
        <v>1000</v>
      </c>
      <c r="ER49" s="3">
        <v>1000</v>
      </c>
      <c r="ES49" s="3">
        <v>1000</v>
      </c>
      <c r="ET49" s="3">
        <v>1583</v>
      </c>
      <c r="EU49" s="3">
        <v>1583</v>
      </c>
      <c r="EV49" s="3">
        <v>500</v>
      </c>
    </row>
    <row r="50" spans="1:166" s="7" customFormat="1" ht="9" customHeight="1" x14ac:dyDescent="0.25">
      <c r="A50" s="30" t="s">
        <v>38</v>
      </c>
      <c r="B50" s="31"/>
      <c r="C50" s="31"/>
      <c r="D50" s="31"/>
      <c r="E50" s="32" t="s">
        <v>39</v>
      </c>
      <c r="F50" s="31"/>
      <c r="G50" s="31"/>
      <c r="H50" s="33"/>
      <c r="I50" s="32" t="s">
        <v>127</v>
      </c>
      <c r="J50" s="31"/>
      <c r="K50" s="31"/>
      <c r="L50" s="33"/>
      <c r="M50" s="32" t="s">
        <v>128</v>
      </c>
      <c r="N50" s="31"/>
      <c r="O50" s="31"/>
      <c r="P50" s="33"/>
      <c r="Q50" s="32" t="s">
        <v>129</v>
      </c>
      <c r="R50" s="31"/>
      <c r="S50" s="31"/>
      <c r="T50" s="33"/>
      <c r="U50" s="34" t="s">
        <v>131</v>
      </c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6"/>
      <c r="AT50" s="31" t="s">
        <v>40</v>
      </c>
      <c r="AU50" s="31"/>
      <c r="AV50" s="31"/>
      <c r="AW50" s="31"/>
      <c r="AX50" s="53"/>
      <c r="BA50" s="30" t="s">
        <v>38</v>
      </c>
      <c r="BB50" s="31"/>
      <c r="BC50" s="31"/>
      <c r="BD50" s="31"/>
      <c r="BE50" s="32" t="s">
        <v>39</v>
      </c>
      <c r="BF50" s="31"/>
      <c r="BG50" s="31"/>
      <c r="BH50" s="33"/>
      <c r="BI50" s="32" t="s">
        <v>127</v>
      </c>
      <c r="BJ50" s="31"/>
      <c r="BK50" s="31"/>
      <c r="BL50" s="33"/>
      <c r="BM50" s="32" t="s">
        <v>128</v>
      </c>
      <c r="BN50" s="31"/>
      <c r="BO50" s="31"/>
      <c r="BP50" s="33"/>
      <c r="BQ50" s="32" t="s">
        <v>129</v>
      </c>
      <c r="BR50" s="31"/>
      <c r="BS50" s="31"/>
      <c r="BT50" s="33"/>
      <c r="BU50" s="34" t="s">
        <v>131</v>
      </c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6"/>
      <c r="CT50" s="31" t="s">
        <v>40</v>
      </c>
      <c r="CU50" s="31"/>
      <c r="CV50" s="31"/>
      <c r="CW50" s="31"/>
      <c r="CX50" s="53"/>
      <c r="EB50" s="11"/>
      <c r="EC50" s="2"/>
      <c r="ED50" s="2"/>
      <c r="EE50" s="2"/>
      <c r="EF50" s="2"/>
      <c r="EG50" s="3"/>
      <c r="EH50" s="3"/>
      <c r="EI50" s="3" t="s">
        <v>179</v>
      </c>
      <c r="EJ50" s="3">
        <v>1000</v>
      </c>
      <c r="EK50" s="3">
        <v>800</v>
      </c>
      <c r="EL50" s="3">
        <v>800</v>
      </c>
      <c r="EM50" s="3">
        <v>800</v>
      </c>
      <c r="EN50" s="3">
        <v>800</v>
      </c>
      <c r="EO50" s="3">
        <v>1000</v>
      </c>
      <c r="EP50" s="3">
        <v>1000</v>
      </c>
      <c r="EQ50" s="3">
        <v>1000</v>
      </c>
      <c r="ER50" s="3">
        <v>1000</v>
      </c>
      <c r="ES50" s="3">
        <v>1000</v>
      </c>
      <c r="ET50" s="3">
        <v>800</v>
      </c>
      <c r="EU50" s="3">
        <v>800</v>
      </c>
      <c r="EV50" s="3">
        <v>500</v>
      </c>
      <c r="EW50" s="11"/>
      <c r="EX50" s="11"/>
      <c r="EY50" s="11"/>
      <c r="EZ50" s="11"/>
      <c r="FA50" s="11"/>
      <c r="FB50" s="11"/>
      <c r="FC50" s="11"/>
      <c r="FD50" s="11"/>
      <c r="FG50" s="11"/>
      <c r="FH50" s="11"/>
      <c r="FI50" s="11"/>
      <c r="FJ50" s="11"/>
    </row>
    <row r="51" spans="1:166" ht="18.75" customHeight="1" thickBot="1" x14ac:dyDescent="0.3">
      <c r="A51" s="40" t="str">
        <f>IF(OR(ISBLANK(A$5),ISBLANK(A49))," ",VLOOKUP(A$5,fee,HLOOKUP(F49,soutěže,2,0),0))</f>
        <v xml:space="preserve"> </v>
      </c>
      <c r="B51" s="41"/>
      <c r="C51" s="41"/>
      <c r="D51" s="41"/>
      <c r="E51" s="42" t="str">
        <f>IF(AND(OR(F49=EO$1,F49=EP$1,F49=EQ$1,F49=ER$1,F49=ES$1),ISNUMBER(A49)),"-"," ")</f>
        <v xml:space="preserve"> </v>
      </c>
      <c r="F51" s="41"/>
      <c r="G51" s="41"/>
      <c r="H51" s="43"/>
      <c r="I51" s="44" t="str">
        <f>IF(ISBLANK(A49)," ",IF(MONTH(A49)=4,EH$1,IF(MONTH(A49)=5,EH$2,IF(MONTH(A49)=6,EH$3,IF(MONTH(A49)=7,EH$4,IF(MONTH(A49)=8,EH$5,IF(MONTH(A49)=9,EH$6,IF(MONTH(A49)=10,EH$7,IF(MONTH(A49)=11,EH$8," ")))))))))</f>
        <v xml:space="preserve"> </v>
      </c>
      <c r="J51" s="45"/>
      <c r="K51" s="45"/>
      <c r="L51" s="46"/>
      <c r="M51" s="42"/>
      <c r="N51" s="41"/>
      <c r="O51" s="41"/>
      <c r="P51" s="43"/>
      <c r="Q51" s="42"/>
      <c r="R51" s="41"/>
      <c r="S51" s="41"/>
      <c r="T51" s="43"/>
      <c r="U51" s="47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9"/>
      <c r="AT51" s="50" t="str">
        <f>IF(ISBLANK(A49)," ",SUM(A51,E51,ROUNDDOWN(M51*2*I51,0),ROUNDDOWN(Q51*2*I51,0)))</f>
        <v xml:space="preserve"> </v>
      </c>
      <c r="AU51" s="50"/>
      <c r="AV51" s="50"/>
      <c r="AW51" s="50"/>
      <c r="AX51" s="51"/>
      <c r="BA51" s="40" t="str">
        <f>IF(AND(OR(BF49=FT$5,BF49=FT$6,BF49=FT$7,BF49=FT$8),ISNUMBER(BA49)),1000,IF(OR(ISBLANK(BA$5),ISBLANK(BA49))," ",VLOOKUP(BA$5,fee,2,0)))</f>
        <v xml:space="preserve"> </v>
      </c>
      <c r="BB51" s="41"/>
      <c r="BC51" s="41"/>
      <c r="BD51" s="41"/>
      <c r="BE51" s="42"/>
      <c r="BF51" s="41"/>
      <c r="BG51" s="41"/>
      <c r="BH51" s="43"/>
      <c r="BI51" s="44" t="str">
        <f>IF(ISBLANK(BA49)," ",IF(MONTH(BA49)=9,GA$1,IF(MONTH(BA49)=10,GA$2,IF(MONTH(BA49)=11,GA$3," "))))</f>
        <v xml:space="preserve"> </v>
      </c>
      <c r="BJ51" s="45"/>
      <c r="BK51" s="45"/>
      <c r="BL51" s="46"/>
      <c r="BM51" s="42"/>
      <c r="BN51" s="41"/>
      <c r="BO51" s="41"/>
      <c r="BP51" s="43"/>
      <c r="BQ51" s="42"/>
      <c r="BR51" s="41"/>
      <c r="BS51" s="41"/>
      <c r="BT51" s="43"/>
      <c r="BU51" s="47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9"/>
      <c r="CT51" s="50" t="str">
        <f>IF(ISBLANK(BA49)," ",SUM(BA51,BE51,IF(BM51&gt;250,250*2*BI51,BM51*2*BI51),IF(BQ51&gt;100,100*2*BI51,BQ51*2*BI51)))</f>
        <v xml:space="preserve"> </v>
      </c>
      <c r="CU51" s="50"/>
      <c r="CV51" s="50"/>
      <c r="CW51" s="50"/>
      <c r="CX51" s="51"/>
      <c r="EI51" s="3" t="s">
        <v>72</v>
      </c>
      <c r="EJ51" s="3">
        <v>1000</v>
      </c>
      <c r="EK51" s="3">
        <v>800</v>
      </c>
      <c r="EL51" s="3">
        <v>800</v>
      </c>
      <c r="EM51" s="3">
        <v>800</v>
      </c>
      <c r="EN51" s="3">
        <v>800</v>
      </c>
      <c r="EO51" s="3">
        <v>1000</v>
      </c>
      <c r="EP51" s="3">
        <v>1000</v>
      </c>
      <c r="EQ51" s="3">
        <v>1000</v>
      </c>
      <c r="ER51" s="3">
        <v>1000</v>
      </c>
      <c r="ES51" s="3">
        <v>1000</v>
      </c>
      <c r="ET51" s="3">
        <v>800</v>
      </c>
      <c r="EU51" s="3">
        <v>800</v>
      </c>
      <c r="EV51" s="3">
        <v>500</v>
      </c>
    </row>
    <row r="52" spans="1:166" ht="3" customHeight="1" thickBot="1" x14ac:dyDescent="0.3">
      <c r="A52" s="4"/>
      <c r="B52" s="4"/>
      <c r="C52" s="4"/>
      <c r="D52" s="4"/>
      <c r="E52" s="4"/>
      <c r="F52" s="4"/>
      <c r="G52" s="5"/>
      <c r="H52" s="5"/>
      <c r="I52" s="5"/>
      <c r="J52" s="5"/>
      <c r="K52" s="5"/>
      <c r="L52" s="5"/>
      <c r="M52" s="5"/>
      <c r="N52" s="5"/>
      <c r="O52" s="4"/>
      <c r="P52" s="4"/>
      <c r="Q52" s="4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BA52" s="4"/>
      <c r="BB52" s="4"/>
      <c r="BC52" s="4"/>
      <c r="BD52" s="4"/>
      <c r="BE52" s="4"/>
      <c r="BF52" s="4"/>
      <c r="BG52" s="5"/>
      <c r="BH52" s="5"/>
      <c r="BI52" s="5"/>
      <c r="BJ52" s="5"/>
      <c r="BK52" s="5"/>
      <c r="BL52" s="5"/>
      <c r="BM52" s="5"/>
      <c r="BN52" s="5"/>
      <c r="BO52" s="4"/>
      <c r="BP52" s="4"/>
      <c r="BQ52" s="4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EI52" s="3" t="s">
        <v>180</v>
      </c>
      <c r="EJ52" s="3">
        <v>1000</v>
      </c>
      <c r="EK52" s="3">
        <v>800</v>
      </c>
      <c r="EL52" s="3">
        <v>800</v>
      </c>
      <c r="EM52" s="3">
        <v>800</v>
      </c>
      <c r="EN52" s="3">
        <v>800</v>
      </c>
      <c r="EO52" s="3">
        <v>1000</v>
      </c>
      <c r="EP52" s="3">
        <v>1000</v>
      </c>
      <c r="EQ52" s="3">
        <v>1000</v>
      </c>
      <c r="ER52" s="3">
        <v>1000</v>
      </c>
      <c r="ES52" s="3">
        <v>1000</v>
      </c>
      <c r="ET52" s="3">
        <v>800</v>
      </c>
      <c r="EU52" s="3">
        <v>800</v>
      </c>
      <c r="EV52" s="3">
        <v>500</v>
      </c>
    </row>
    <row r="53" spans="1:166" s="7" customFormat="1" ht="9" customHeight="1" x14ac:dyDescent="0.25">
      <c r="A53" s="73" t="s">
        <v>0</v>
      </c>
      <c r="B53" s="74"/>
      <c r="C53" s="74"/>
      <c r="D53" s="74"/>
      <c r="E53" s="74"/>
      <c r="F53" s="75" t="s">
        <v>2</v>
      </c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6" t="s">
        <v>29</v>
      </c>
      <c r="U53" s="77"/>
      <c r="V53" s="77"/>
      <c r="W53" s="77"/>
      <c r="X53" s="77"/>
      <c r="Y53" s="75" t="s">
        <v>30</v>
      </c>
      <c r="Z53" s="74"/>
      <c r="AA53" s="74"/>
      <c r="AB53" s="74"/>
      <c r="AC53" s="74"/>
      <c r="AD53" s="75" t="s">
        <v>31</v>
      </c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8"/>
      <c r="BA53" s="79" t="s">
        <v>0</v>
      </c>
      <c r="BB53" s="58"/>
      <c r="BC53" s="58"/>
      <c r="BD53" s="58"/>
      <c r="BE53" s="58"/>
      <c r="BF53" s="57" t="s">
        <v>2</v>
      </c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9" t="s">
        <v>29</v>
      </c>
      <c r="BU53" s="60"/>
      <c r="BV53" s="60"/>
      <c r="BW53" s="60"/>
      <c r="BX53" s="60"/>
      <c r="BY53" s="57" t="s">
        <v>30</v>
      </c>
      <c r="BZ53" s="58"/>
      <c r="CA53" s="58"/>
      <c r="CB53" s="58"/>
      <c r="CC53" s="58"/>
      <c r="CD53" s="57" t="s">
        <v>31</v>
      </c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61"/>
      <c r="EB53" s="11"/>
      <c r="EC53" s="2"/>
      <c r="ED53" s="2"/>
      <c r="EE53" s="2"/>
      <c r="EF53" s="2"/>
      <c r="EG53" s="3"/>
      <c r="EH53" s="3"/>
      <c r="EI53" s="2" t="s">
        <v>101</v>
      </c>
      <c r="EJ53" s="3">
        <v>1601</v>
      </c>
      <c r="EK53" s="3">
        <v>1401</v>
      </c>
      <c r="EL53" s="3">
        <v>1401</v>
      </c>
      <c r="EM53" s="3">
        <v>1401</v>
      </c>
      <c r="EN53" s="3">
        <v>1401</v>
      </c>
      <c r="EO53" s="3">
        <v>1000</v>
      </c>
      <c r="EP53" s="3">
        <v>1000</v>
      </c>
      <c r="EQ53" s="3">
        <v>1000</v>
      </c>
      <c r="ER53" s="3">
        <v>1000</v>
      </c>
      <c r="ES53" s="3">
        <v>1000</v>
      </c>
      <c r="ET53" s="3">
        <v>1401</v>
      </c>
      <c r="EU53" s="3">
        <v>1401</v>
      </c>
      <c r="EV53" s="3">
        <v>500</v>
      </c>
      <c r="EW53" s="11"/>
      <c r="EX53" s="11"/>
      <c r="EY53" s="11"/>
      <c r="EZ53" s="11"/>
      <c r="FA53" s="11"/>
      <c r="FB53" s="11"/>
      <c r="FC53" s="11"/>
      <c r="FD53" s="11"/>
      <c r="FG53" s="11"/>
      <c r="FH53" s="11"/>
      <c r="FI53" s="11"/>
      <c r="FJ53" s="11"/>
    </row>
    <row r="54" spans="1:166" ht="18.75" customHeight="1" x14ac:dyDescent="0.25">
      <c r="A54" s="62"/>
      <c r="B54" s="63"/>
      <c r="C54" s="63"/>
      <c r="D54" s="63"/>
      <c r="E54" s="63"/>
      <c r="F54" s="64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6"/>
      <c r="U54" s="67"/>
      <c r="V54" s="67"/>
      <c r="W54" s="67"/>
      <c r="X54" s="67"/>
      <c r="Y54" s="68" t="str">
        <f>IF(AND(OR(F54=EC$5,F54=EC$6,F54=EC$7,F54=EC$8),ISNUMBER(A54)),EE$33," ")</f>
        <v xml:space="preserve"> </v>
      </c>
      <c r="Z54" s="69"/>
      <c r="AA54" s="69"/>
      <c r="AB54" s="69"/>
      <c r="AC54" s="69"/>
      <c r="AD54" s="64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70"/>
      <c r="BA54" s="71"/>
      <c r="BB54" s="72"/>
      <c r="BC54" s="72"/>
      <c r="BD54" s="72"/>
      <c r="BE54" s="72"/>
      <c r="BF54" s="80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2"/>
      <c r="BU54" s="83"/>
      <c r="BV54" s="83"/>
      <c r="BW54" s="83"/>
      <c r="BX54" s="83"/>
      <c r="BY54" s="84" t="str">
        <f>IF(AND(OR(BF54=FT$5,BF54=FT$6,BF54=FT$7,BF54=FT$8),ISNUMBER(BA54)),FV$33," ")</f>
        <v xml:space="preserve"> </v>
      </c>
      <c r="BZ54" s="85"/>
      <c r="CA54" s="85"/>
      <c r="CB54" s="85"/>
      <c r="CC54" s="85"/>
      <c r="CD54" s="80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6"/>
      <c r="EI54" s="2" t="s">
        <v>182</v>
      </c>
      <c r="EJ54" s="3">
        <v>1000</v>
      </c>
      <c r="EK54" s="3">
        <v>800</v>
      </c>
      <c r="EL54" s="3">
        <v>800</v>
      </c>
      <c r="EM54" s="3">
        <v>800</v>
      </c>
      <c r="EN54" s="3">
        <v>800</v>
      </c>
      <c r="EO54" s="3">
        <v>1000</v>
      </c>
      <c r="EP54" s="3">
        <v>1000</v>
      </c>
      <c r="EQ54" s="3">
        <v>1000</v>
      </c>
      <c r="ER54" s="3">
        <v>1000</v>
      </c>
      <c r="ES54" s="3">
        <v>1000</v>
      </c>
      <c r="ET54" s="3">
        <v>800</v>
      </c>
      <c r="EU54" s="3">
        <v>800</v>
      </c>
      <c r="EV54" s="3">
        <v>500</v>
      </c>
    </row>
    <row r="55" spans="1:166" s="7" customFormat="1" ht="9" customHeight="1" x14ac:dyDescent="0.25">
      <c r="A55" s="30" t="s">
        <v>38</v>
      </c>
      <c r="B55" s="31"/>
      <c r="C55" s="31"/>
      <c r="D55" s="31"/>
      <c r="E55" s="32" t="s">
        <v>39</v>
      </c>
      <c r="F55" s="31"/>
      <c r="G55" s="31"/>
      <c r="H55" s="33"/>
      <c r="I55" s="32" t="s">
        <v>127</v>
      </c>
      <c r="J55" s="31"/>
      <c r="K55" s="31"/>
      <c r="L55" s="33"/>
      <c r="M55" s="32" t="s">
        <v>128</v>
      </c>
      <c r="N55" s="31"/>
      <c r="O55" s="31"/>
      <c r="P55" s="33"/>
      <c r="Q55" s="32" t="s">
        <v>129</v>
      </c>
      <c r="R55" s="31"/>
      <c r="S55" s="31"/>
      <c r="T55" s="33"/>
      <c r="U55" s="34" t="s">
        <v>131</v>
      </c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6"/>
      <c r="AT55" s="31" t="s">
        <v>40</v>
      </c>
      <c r="AU55" s="31"/>
      <c r="AV55" s="31"/>
      <c r="AW55" s="31"/>
      <c r="AX55" s="53"/>
      <c r="BA55" s="54" t="s">
        <v>38</v>
      </c>
      <c r="BB55" s="38"/>
      <c r="BC55" s="38"/>
      <c r="BD55" s="38"/>
      <c r="BE55" s="55" t="s">
        <v>39</v>
      </c>
      <c r="BF55" s="38"/>
      <c r="BG55" s="38"/>
      <c r="BH55" s="56"/>
      <c r="BI55" s="55" t="s">
        <v>127</v>
      </c>
      <c r="BJ55" s="38"/>
      <c r="BK55" s="38"/>
      <c r="BL55" s="56"/>
      <c r="BM55" s="55" t="s">
        <v>128</v>
      </c>
      <c r="BN55" s="38"/>
      <c r="BO55" s="38"/>
      <c r="BP55" s="56"/>
      <c r="BQ55" s="55" t="s">
        <v>129</v>
      </c>
      <c r="BR55" s="38"/>
      <c r="BS55" s="38"/>
      <c r="BT55" s="56"/>
      <c r="BU55" s="37" t="s">
        <v>131</v>
      </c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8" t="s">
        <v>40</v>
      </c>
      <c r="CU55" s="38"/>
      <c r="CV55" s="38"/>
      <c r="CW55" s="38"/>
      <c r="CX55" s="39"/>
      <c r="EB55" s="11"/>
      <c r="EC55" s="2"/>
      <c r="ED55" s="2"/>
      <c r="EE55" s="2"/>
      <c r="EF55" s="2"/>
      <c r="EG55" s="3"/>
      <c r="EH55" s="3"/>
      <c r="EI55" s="2" t="s">
        <v>181</v>
      </c>
      <c r="EJ55" s="3">
        <v>1000</v>
      </c>
      <c r="EK55" s="3">
        <v>800</v>
      </c>
      <c r="EL55" s="3">
        <v>800</v>
      </c>
      <c r="EM55" s="3">
        <v>800</v>
      </c>
      <c r="EN55" s="3">
        <v>800</v>
      </c>
      <c r="EO55" s="3">
        <v>1000</v>
      </c>
      <c r="EP55" s="3">
        <v>1000</v>
      </c>
      <c r="EQ55" s="3">
        <v>1000</v>
      </c>
      <c r="ER55" s="3">
        <v>1000</v>
      </c>
      <c r="ES55" s="3">
        <v>1000</v>
      </c>
      <c r="ET55" s="3">
        <v>800</v>
      </c>
      <c r="EU55" s="3">
        <v>800</v>
      </c>
      <c r="EV55" s="3">
        <v>500</v>
      </c>
      <c r="EW55" s="11"/>
      <c r="EX55" s="11"/>
      <c r="EY55" s="11"/>
      <c r="EZ55" s="11"/>
      <c r="FA55" s="11"/>
      <c r="FB55" s="11"/>
      <c r="FC55" s="11"/>
      <c r="FD55" s="11"/>
      <c r="FG55" s="11"/>
      <c r="FH55" s="11"/>
      <c r="FI55" s="11"/>
      <c r="FJ55" s="11"/>
    </row>
    <row r="56" spans="1:166" ht="18.75" customHeight="1" thickBot="1" x14ac:dyDescent="0.3">
      <c r="A56" s="40" t="str">
        <f>IF(AND(OR(F54=EC$5,F54=EC$6,F54=EC$7,F54=EC$8),ISNUMBER(A54)),1000,IF(OR(ISBLANK(A$5),ISBLANK(A54))," ",VLOOKUP(A$5,fee,2,0)))</f>
        <v xml:space="preserve"> </v>
      </c>
      <c r="B56" s="41"/>
      <c r="C56" s="41"/>
      <c r="D56" s="41"/>
      <c r="E56" s="42"/>
      <c r="F56" s="41"/>
      <c r="G56" s="41"/>
      <c r="H56" s="43"/>
      <c r="I56" s="44" t="str">
        <f>IF(ISBLANK(A54)," ",IF(MONTH(A54)=4,EH$1,IF(MONTH(A54)=5,EH$2,IF(MONTH(A54)=6,EH$3,IF(MONTH(A54)=7,EH$4,IF(MONTH(A54)=8,EH$5,IF(MONTH(A54)=9,EH$6,IF(MONTH(A54)=10,EH$7,IF(MONTH(A54)=11,EH$8," ")))))))))</f>
        <v xml:space="preserve"> </v>
      </c>
      <c r="J56" s="45"/>
      <c r="K56" s="45"/>
      <c r="L56" s="46"/>
      <c r="M56" s="42"/>
      <c r="N56" s="41"/>
      <c r="O56" s="41"/>
      <c r="P56" s="43"/>
      <c r="Q56" s="42"/>
      <c r="R56" s="41"/>
      <c r="S56" s="41"/>
      <c r="T56" s="43"/>
      <c r="U56" s="47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9"/>
      <c r="AT56" s="50" t="str">
        <f>IF(ISBLANK(A54)," ",SUM(A56,E56,ROUNDDOWN(M56*2*I56,0),ROUNDDOWN(Q56*2*I56,0)))</f>
        <v xml:space="preserve"> </v>
      </c>
      <c r="AU56" s="50"/>
      <c r="AV56" s="50"/>
      <c r="AW56" s="50"/>
      <c r="AX56" s="51"/>
      <c r="BA56" s="52" t="str">
        <f>IF(AND(OR(BF54=FT$5,BF54=FT$6,BF54=FT$7,BF54=FT$8),ISNUMBER(BA54)),1000,IF(OR(ISBLANK(BA$5),ISBLANK(BA54))," ",VLOOKUP(BA$5,fee,2,0)))</f>
        <v xml:space="preserve"> </v>
      </c>
      <c r="BB56" s="20"/>
      <c r="BC56" s="20"/>
      <c r="BD56" s="20"/>
      <c r="BE56" s="19"/>
      <c r="BF56" s="20"/>
      <c r="BG56" s="20"/>
      <c r="BH56" s="21"/>
      <c r="BI56" s="22"/>
      <c r="BJ56" s="23"/>
      <c r="BK56" s="23"/>
      <c r="BL56" s="24"/>
      <c r="BM56" s="19"/>
      <c r="BN56" s="20"/>
      <c r="BO56" s="20"/>
      <c r="BP56" s="21"/>
      <c r="BQ56" s="19"/>
      <c r="BR56" s="20"/>
      <c r="BS56" s="20"/>
      <c r="BT56" s="21"/>
      <c r="BU56" s="25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7"/>
      <c r="CT56" s="28" t="str">
        <f>IF(ISBLANK(BA54)," ",SUM(BA56,BE56,IF(BM56&gt;250,250*2*BI56,BM56*2*BI56),IF(BQ56&gt;100,100*2*BI56,BQ56*2*BI56)))</f>
        <v xml:space="preserve"> </v>
      </c>
      <c r="CU56" s="28"/>
      <c r="CV56" s="28"/>
      <c r="CW56" s="28"/>
      <c r="CX56" s="29"/>
      <c r="EI56" s="2" t="s">
        <v>130</v>
      </c>
      <c r="EJ56" s="3">
        <v>1000</v>
      </c>
      <c r="EK56" s="3">
        <v>800</v>
      </c>
      <c r="EL56" s="3">
        <v>800</v>
      </c>
      <c r="EM56" s="3">
        <v>800</v>
      </c>
      <c r="EN56" s="3">
        <v>800</v>
      </c>
      <c r="EO56" s="3">
        <v>1000</v>
      </c>
      <c r="EP56" s="3">
        <v>1000</v>
      </c>
      <c r="EQ56" s="3">
        <v>1000</v>
      </c>
      <c r="ER56" s="3">
        <v>1000</v>
      </c>
      <c r="ES56" s="3">
        <v>1000</v>
      </c>
      <c r="ET56" s="3">
        <v>800</v>
      </c>
      <c r="EU56" s="3">
        <v>800</v>
      </c>
      <c r="EV56" s="3">
        <v>500</v>
      </c>
    </row>
    <row r="57" spans="1:166" ht="6" customHeight="1" thickBot="1" x14ac:dyDescent="0.3">
      <c r="A57" s="4"/>
      <c r="B57" s="4"/>
      <c r="C57" s="4"/>
      <c r="D57" s="4"/>
      <c r="E57" s="4"/>
      <c r="F57" s="4"/>
      <c r="G57" s="5"/>
      <c r="H57" s="5"/>
      <c r="I57" s="5"/>
      <c r="J57" s="5"/>
      <c r="K57" s="5"/>
      <c r="L57" s="5"/>
      <c r="M57" s="5"/>
      <c r="N57" s="5"/>
      <c r="O57" s="4"/>
      <c r="P57" s="4"/>
      <c r="Q57" s="4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BA57" s="4"/>
      <c r="BB57" s="4"/>
      <c r="BC57" s="4"/>
      <c r="BD57" s="4"/>
      <c r="BE57" s="4"/>
      <c r="BF57" s="4"/>
      <c r="BG57" s="5"/>
      <c r="BH57" s="5"/>
      <c r="BI57" s="5"/>
      <c r="BJ57" s="5"/>
      <c r="BK57" s="5"/>
      <c r="BL57" s="5"/>
      <c r="BM57" s="5"/>
      <c r="BN57" s="5"/>
      <c r="BO57" s="4"/>
      <c r="BP57" s="4"/>
      <c r="BQ57" s="4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EI57" s="2" t="s">
        <v>92</v>
      </c>
      <c r="EJ57" s="3">
        <v>1000</v>
      </c>
      <c r="EK57" s="3">
        <v>800</v>
      </c>
      <c r="EL57" s="3">
        <v>800</v>
      </c>
      <c r="EM57" s="3">
        <v>800</v>
      </c>
      <c r="EN57" s="3">
        <v>800</v>
      </c>
      <c r="EO57" s="3">
        <v>1000</v>
      </c>
      <c r="EP57" s="3">
        <v>1000</v>
      </c>
      <c r="EQ57" s="3">
        <v>1000</v>
      </c>
      <c r="ER57" s="3">
        <v>1000</v>
      </c>
      <c r="ES57" s="3">
        <v>1000</v>
      </c>
      <c r="ET57" s="3">
        <v>800</v>
      </c>
      <c r="EU57" s="3">
        <v>800</v>
      </c>
      <c r="EV57" s="3">
        <v>500</v>
      </c>
    </row>
    <row r="58" spans="1:166" s="7" customFormat="1" ht="9" customHeight="1" x14ac:dyDescent="0.25">
      <c r="A58" s="12" t="s">
        <v>107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8"/>
      <c r="Y58" s="13" t="s">
        <v>4</v>
      </c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5"/>
      <c r="BA58" s="12" t="s">
        <v>107</v>
      </c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8"/>
      <c r="BY58" s="13" t="s">
        <v>4</v>
      </c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5"/>
      <c r="EB58" s="11"/>
      <c r="EC58" s="2"/>
      <c r="ED58" s="2"/>
      <c r="EE58" s="2"/>
      <c r="EF58" s="2"/>
      <c r="EG58" s="3"/>
      <c r="EH58" s="3"/>
      <c r="EI58" s="2" t="s">
        <v>28</v>
      </c>
      <c r="EJ58" s="3">
        <v>1590</v>
      </c>
      <c r="EK58" s="2">
        <v>1390</v>
      </c>
      <c r="EL58" s="2">
        <v>1390</v>
      </c>
      <c r="EM58" s="2">
        <v>1390</v>
      </c>
      <c r="EN58" s="2">
        <v>1390</v>
      </c>
      <c r="EO58" s="2">
        <v>1000</v>
      </c>
      <c r="EP58" s="2">
        <v>1000</v>
      </c>
      <c r="EQ58" s="2">
        <v>1000</v>
      </c>
      <c r="ER58" s="2">
        <v>1000</v>
      </c>
      <c r="ES58" s="2">
        <v>1000</v>
      </c>
      <c r="ET58" s="2">
        <v>1390</v>
      </c>
      <c r="EU58" s="2">
        <v>1390</v>
      </c>
      <c r="EV58" s="3">
        <v>500</v>
      </c>
      <c r="EW58" s="11"/>
      <c r="EX58" s="11"/>
      <c r="EY58" s="11"/>
      <c r="EZ58" s="11"/>
      <c r="FA58" s="11"/>
      <c r="FB58" s="11"/>
      <c r="FC58" s="11"/>
      <c r="FD58" s="11"/>
      <c r="FG58" s="11"/>
      <c r="FH58" s="11"/>
      <c r="FI58" s="11"/>
      <c r="FJ58" s="11"/>
    </row>
    <row r="59" spans="1:166" ht="37.5" customHeight="1" thickBot="1" x14ac:dyDescent="0.3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8"/>
      <c r="Y59" s="16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8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8"/>
      <c r="BY59" s="16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8"/>
      <c r="EI59" s="2" t="s">
        <v>78</v>
      </c>
      <c r="EJ59" s="3">
        <v>1273</v>
      </c>
      <c r="EK59" s="2">
        <v>1073</v>
      </c>
      <c r="EL59" s="2">
        <v>1073</v>
      </c>
      <c r="EM59" s="2">
        <v>1073</v>
      </c>
      <c r="EN59" s="2">
        <v>1073</v>
      </c>
      <c r="EO59" s="2">
        <v>1000</v>
      </c>
      <c r="EP59" s="2">
        <v>1000</v>
      </c>
      <c r="EQ59" s="2">
        <v>1000</v>
      </c>
      <c r="ER59" s="2">
        <v>1000</v>
      </c>
      <c r="ES59" s="2">
        <v>1000</v>
      </c>
      <c r="ET59" s="2">
        <v>1073</v>
      </c>
      <c r="EU59" s="2">
        <v>1073</v>
      </c>
      <c r="EV59" s="3">
        <v>500</v>
      </c>
    </row>
    <row r="60" spans="1:166" x14ac:dyDescent="0.25">
      <c r="EI60" s="2" t="s">
        <v>103</v>
      </c>
      <c r="EJ60" s="3">
        <v>1222</v>
      </c>
      <c r="EK60" s="2">
        <v>1022</v>
      </c>
      <c r="EL60" s="2">
        <v>1022</v>
      </c>
      <c r="EM60" s="2">
        <v>1022</v>
      </c>
      <c r="EN60" s="2">
        <v>1022</v>
      </c>
      <c r="EO60" s="2">
        <v>1000</v>
      </c>
      <c r="EP60" s="2">
        <v>1000</v>
      </c>
      <c r="EQ60" s="2">
        <v>1000</v>
      </c>
      <c r="ER60" s="2">
        <v>1000</v>
      </c>
      <c r="ES60" s="2">
        <v>1000</v>
      </c>
      <c r="ET60" s="2">
        <v>1022</v>
      </c>
      <c r="EU60" s="2">
        <v>1022</v>
      </c>
      <c r="EV60" s="3">
        <v>500</v>
      </c>
    </row>
    <row r="61" spans="1:166" x14ac:dyDescent="0.25">
      <c r="EI61" s="2" t="s">
        <v>70</v>
      </c>
      <c r="EJ61" s="3">
        <v>1388</v>
      </c>
      <c r="EK61" s="2">
        <v>1188</v>
      </c>
      <c r="EL61" s="2">
        <v>1188</v>
      </c>
      <c r="EM61" s="2">
        <v>1188</v>
      </c>
      <c r="EN61" s="2">
        <v>1188</v>
      </c>
      <c r="EO61" s="2">
        <v>1000</v>
      </c>
      <c r="EP61" s="2">
        <v>1000</v>
      </c>
      <c r="EQ61" s="2">
        <v>1000</v>
      </c>
      <c r="ER61" s="2">
        <v>1000</v>
      </c>
      <c r="ES61" s="2">
        <v>1000</v>
      </c>
      <c r="ET61" s="2">
        <v>1188</v>
      </c>
      <c r="EU61" s="2">
        <v>1188</v>
      </c>
      <c r="EV61" s="3">
        <v>500</v>
      </c>
    </row>
  </sheetData>
  <mergeCells count="512">
    <mergeCell ref="A1:AX1"/>
    <mergeCell ref="BA1:CX1"/>
    <mergeCell ref="A3:AX3"/>
    <mergeCell ref="BA3:CX3"/>
    <mergeCell ref="A4:O4"/>
    <mergeCell ref="P4:X4"/>
    <mergeCell ref="Y4:AN4"/>
    <mergeCell ref="AO4:AS4"/>
    <mergeCell ref="AT4:AX4"/>
    <mergeCell ref="BA4:BO4"/>
    <mergeCell ref="BP5:BX5"/>
    <mergeCell ref="BY5:CN5"/>
    <mergeCell ref="CO5:CS5"/>
    <mergeCell ref="CT5:CX5"/>
    <mergeCell ref="A7:AX7"/>
    <mergeCell ref="BA7:CX7"/>
    <mergeCell ref="BP4:BX4"/>
    <mergeCell ref="BY4:CN4"/>
    <mergeCell ref="CO4:CS4"/>
    <mergeCell ref="CT4:CX4"/>
    <mergeCell ref="A5:O5"/>
    <mergeCell ref="P5:X5"/>
    <mergeCell ref="Y5:AN5"/>
    <mergeCell ref="AO5:AS5"/>
    <mergeCell ref="AT5:AX5"/>
    <mergeCell ref="BA5:BO5"/>
    <mergeCell ref="U10:AS10"/>
    <mergeCell ref="BE11:BH11"/>
    <mergeCell ref="BI11:BL11"/>
    <mergeCell ref="BM11:BP11"/>
    <mergeCell ref="BF8:BS8"/>
    <mergeCell ref="BT8:BX8"/>
    <mergeCell ref="BY8:CC8"/>
    <mergeCell ref="CD8:CX8"/>
    <mergeCell ref="A9:E9"/>
    <mergeCell ref="F9:S9"/>
    <mergeCell ref="T9:X9"/>
    <mergeCell ref="Y9:AC9"/>
    <mergeCell ref="AD9:AX9"/>
    <mergeCell ref="BA9:BE9"/>
    <mergeCell ref="A8:E8"/>
    <mergeCell ref="F8:S8"/>
    <mergeCell ref="T8:X8"/>
    <mergeCell ref="Y8:AC8"/>
    <mergeCell ref="AD8:AX8"/>
    <mergeCell ref="BA8:BE8"/>
    <mergeCell ref="BF9:BS9"/>
    <mergeCell ref="BT9:BX9"/>
    <mergeCell ref="BY9:CC9"/>
    <mergeCell ref="CD9:CX9"/>
    <mergeCell ref="BQ11:BT11"/>
    <mergeCell ref="BU11:CS11"/>
    <mergeCell ref="CT11:CX11"/>
    <mergeCell ref="BU10:CS10"/>
    <mergeCell ref="CT10:CX10"/>
    <mergeCell ref="A11:D11"/>
    <mergeCell ref="E11:H11"/>
    <mergeCell ref="I11:L11"/>
    <mergeCell ref="M11:P11"/>
    <mergeCell ref="Q11:T11"/>
    <mergeCell ref="U11:AS11"/>
    <mergeCell ref="AT11:AX11"/>
    <mergeCell ref="BA11:BD11"/>
    <mergeCell ref="AT10:AX10"/>
    <mergeCell ref="BA10:BD10"/>
    <mergeCell ref="BE10:BH10"/>
    <mergeCell ref="BI10:BL10"/>
    <mergeCell ref="BM10:BP10"/>
    <mergeCell ref="BQ10:BT10"/>
    <mergeCell ref="A10:D10"/>
    <mergeCell ref="E10:H10"/>
    <mergeCell ref="I10:L10"/>
    <mergeCell ref="M10:P10"/>
    <mergeCell ref="Q10:T10"/>
    <mergeCell ref="U15:AS15"/>
    <mergeCell ref="BE16:BH16"/>
    <mergeCell ref="BI16:BL16"/>
    <mergeCell ref="BM16:BP16"/>
    <mergeCell ref="BF13:BS13"/>
    <mergeCell ref="BT13:BX13"/>
    <mergeCell ref="BY13:CC13"/>
    <mergeCell ref="CD13:CX13"/>
    <mergeCell ref="A14:E14"/>
    <mergeCell ref="F14:S14"/>
    <mergeCell ref="T14:X14"/>
    <mergeCell ref="Y14:AC14"/>
    <mergeCell ref="AD14:AX14"/>
    <mergeCell ref="BA14:BE14"/>
    <mergeCell ref="A13:E13"/>
    <mergeCell ref="F13:S13"/>
    <mergeCell ref="T13:X13"/>
    <mergeCell ref="Y13:AC13"/>
    <mergeCell ref="AD13:AX13"/>
    <mergeCell ref="BA13:BE13"/>
    <mergeCell ref="BF14:BS14"/>
    <mergeCell ref="BT14:BX14"/>
    <mergeCell ref="BY14:CC14"/>
    <mergeCell ref="CD14:CX14"/>
    <mergeCell ref="BQ16:BT16"/>
    <mergeCell ref="BU16:CS16"/>
    <mergeCell ref="CT16:CX16"/>
    <mergeCell ref="BU15:CS15"/>
    <mergeCell ref="CT15:CX15"/>
    <mergeCell ref="A16:D16"/>
    <mergeCell ref="E16:H16"/>
    <mergeCell ref="I16:L16"/>
    <mergeCell ref="M16:P16"/>
    <mergeCell ref="Q16:T16"/>
    <mergeCell ref="U16:AS16"/>
    <mergeCell ref="AT16:AX16"/>
    <mergeCell ref="BA16:BD16"/>
    <mergeCell ref="AT15:AX15"/>
    <mergeCell ref="BA15:BD15"/>
    <mergeCell ref="BE15:BH15"/>
    <mergeCell ref="BI15:BL15"/>
    <mergeCell ref="BM15:BP15"/>
    <mergeCell ref="BQ15:BT15"/>
    <mergeCell ref="A15:D15"/>
    <mergeCell ref="E15:H15"/>
    <mergeCell ref="I15:L15"/>
    <mergeCell ref="M15:P15"/>
    <mergeCell ref="Q15:T15"/>
    <mergeCell ref="U20:AS20"/>
    <mergeCell ref="BE21:BH21"/>
    <mergeCell ref="BI21:BL21"/>
    <mergeCell ref="BM21:BP21"/>
    <mergeCell ref="BF18:BS18"/>
    <mergeCell ref="BT18:BX18"/>
    <mergeCell ref="BY18:CC18"/>
    <mergeCell ref="CD18:CX18"/>
    <mergeCell ref="A19:E19"/>
    <mergeCell ref="F19:S19"/>
    <mergeCell ref="T19:X19"/>
    <mergeCell ref="Y19:AC19"/>
    <mergeCell ref="AD19:AX19"/>
    <mergeCell ref="BA19:BE19"/>
    <mergeCell ref="A18:E18"/>
    <mergeCell ref="F18:S18"/>
    <mergeCell ref="T18:X18"/>
    <mergeCell ref="Y18:AC18"/>
    <mergeCell ref="AD18:AX18"/>
    <mergeCell ref="BA18:BE18"/>
    <mergeCell ref="BF19:BS19"/>
    <mergeCell ref="BT19:BX19"/>
    <mergeCell ref="BY19:CC19"/>
    <mergeCell ref="CD19:CX19"/>
    <mergeCell ref="BQ21:BT21"/>
    <mergeCell ref="BU21:CS21"/>
    <mergeCell ref="CT21:CX21"/>
    <mergeCell ref="BU20:CS20"/>
    <mergeCell ref="CT20:CX20"/>
    <mergeCell ref="A21:D21"/>
    <mergeCell ref="E21:H21"/>
    <mergeCell ref="I21:L21"/>
    <mergeCell ref="M21:P21"/>
    <mergeCell ref="Q21:T21"/>
    <mergeCell ref="U21:AS21"/>
    <mergeCell ref="AT21:AX21"/>
    <mergeCell ref="BA21:BD21"/>
    <mergeCell ref="AT20:AX20"/>
    <mergeCell ref="BA20:BD20"/>
    <mergeCell ref="BE20:BH20"/>
    <mergeCell ref="BI20:BL20"/>
    <mergeCell ref="BM20:BP20"/>
    <mergeCell ref="BQ20:BT20"/>
    <mergeCell ref="A20:D20"/>
    <mergeCell ref="E20:H20"/>
    <mergeCell ref="I20:L20"/>
    <mergeCell ref="M20:P20"/>
    <mergeCell ref="Q20:T20"/>
    <mergeCell ref="U25:AS25"/>
    <mergeCell ref="BE26:BH26"/>
    <mergeCell ref="BI26:BL26"/>
    <mergeCell ref="BM26:BP26"/>
    <mergeCell ref="BF23:BS23"/>
    <mergeCell ref="BT23:BX23"/>
    <mergeCell ref="BY23:CC23"/>
    <mergeCell ref="CD23:CX23"/>
    <mergeCell ref="A24:E24"/>
    <mergeCell ref="F24:S24"/>
    <mergeCell ref="T24:X24"/>
    <mergeCell ref="Y24:AC24"/>
    <mergeCell ref="AD24:AX24"/>
    <mergeCell ref="BA24:BE24"/>
    <mergeCell ref="A23:E23"/>
    <mergeCell ref="F23:S23"/>
    <mergeCell ref="T23:X23"/>
    <mergeCell ref="Y23:AC23"/>
    <mergeCell ref="AD23:AX23"/>
    <mergeCell ref="BA23:BE23"/>
    <mergeCell ref="BF24:BS24"/>
    <mergeCell ref="BT24:BX24"/>
    <mergeCell ref="BY24:CC24"/>
    <mergeCell ref="CD24:CX24"/>
    <mergeCell ref="BQ26:BT26"/>
    <mergeCell ref="BU26:CS26"/>
    <mergeCell ref="CT26:CX26"/>
    <mergeCell ref="BU25:CS25"/>
    <mergeCell ref="CT25:CX25"/>
    <mergeCell ref="A26:D26"/>
    <mergeCell ref="E26:H26"/>
    <mergeCell ref="I26:L26"/>
    <mergeCell ref="M26:P26"/>
    <mergeCell ref="Q26:T26"/>
    <mergeCell ref="U26:AS26"/>
    <mergeCell ref="AT26:AX26"/>
    <mergeCell ref="BA26:BD26"/>
    <mergeCell ref="AT25:AX25"/>
    <mergeCell ref="BA25:BD25"/>
    <mergeCell ref="BE25:BH25"/>
    <mergeCell ref="BI25:BL25"/>
    <mergeCell ref="BM25:BP25"/>
    <mergeCell ref="BQ25:BT25"/>
    <mergeCell ref="A25:D25"/>
    <mergeCell ref="E25:H25"/>
    <mergeCell ref="I25:L25"/>
    <mergeCell ref="M25:P25"/>
    <mergeCell ref="Q25:T25"/>
    <mergeCell ref="U30:AS30"/>
    <mergeCell ref="BE31:BH31"/>
    <mergeCell ref="BI31:BL31"/>
    <mergeCell ref="BM31:BP31"/>
    <mergeCell ref="BF28:BS28"/>
    <mergeCell ref="BT28:BX28"/>
    <mergeCell ref="BY28:CC28"/>
    <mergeCell ref="CD28:CX28"/>
    <mergeCell ref="A29:E29"/>
    <mergeCell ref="F29:S29"/>
    <mergeCell ref="T29:X29"/>
    <mergeCell ref="Y29:AC29"/>
    <mergeCell ref="AD29:AX29"/>
    <mergeCell ref="BA29:BE29"/>
    <mergeCell ref="A28:E28"/>
    <mergeCell ref="F28:S28"/>
    <mergeCell ref="T28:X28"/>
    <mergeCell ref="Y28:AC28"/>
    <mergeCell ref="AD28:AX28"/>
    <mergeCell ref="BA28:BE28"/>
    <mergeCell ref="BF29:BS29"/>
    <mergeCell ref="BT29:BX29"/>
    <mergeCell ref="BY29:CC29"/>
    <mergeCell ref="CD29:CX29"/>
    <mergeCell ref="BQ31:BT31"/>
    <mergeCell ref="BU31:CS31"/>
    <mergeCell ref="CT31:CX31"/>
    <mergeCell ref="BU30:CS30"/>
    <mergeCell ref="CT30:CX30"/>
    <mergeCell ref="A31:D31"/>
    <mergeCell ref="E31:H31"/>
    <mergeCell ref="I31:L31"/>
    <mergeCell ref="M31:P31"/>
    <mergeCell ref="Q31:T31"/>
    <mergeCell ref="U31:AS31"/>
    <mergeCell ref="AT31:AX31"/>
    <mergeCell ref="BA31:BD31"/>
    <mergeCell ref="AT30:AX30"/>
    <mergeCell ref="BA30:BD30"/>
    <mergeCell ref="BE30:BH30"/>
    <mergeCell ref="BI30:BL30"/>
    <mergeCell ref="BM30:BP30"/>
    <mergeCell ref="BQ30:BT30"/>
    <mergeCell ref="A30:D30"/>
    <mergeCell ref="E30:H30"/>
    <mergeCell ref="I30:L30"/>
    <mergeCell ref="M30:P30"/>
    <mergeCell ref="Q30:T30"/>
    <mergeCell ref="U35:AS35"/>
    <mergeCell ref="BE36:BH36"/>
    <mergeCell ref="BI36:BL36"/>
    <mergeCell ref="BM36:BP36"/>
    <mergeCell ref="BF33:BS33"/>
    <mergeCell ref="BT33:BX33"/>
    <mergeCell ref="BY33:CC33"/>
    <mergeCell ref="CD33:CX33"/>
    <mergeCell ref="A34:E34"/>
    <mergeCell ref="F34:S34"/>
    <mergeCell ref="T34:X34"/>
    <mergeCell ref="Y34:AC34"/>
    <mergeCell ref="AD34:AX34"/>
    <mergeCell ref="BA34:BE34"/>
    <mergeCell ref="A33:E33"/>
    <mergeCell ref="F33:S33"/>
    <mergeCell ref="T33:X33"/>
    <mergeCell ref="Y33:AC33"/>
    <mergeCell ref="AD33:AX33"/>
    <mergeCell ref="BA33:BE33"/>
    <mergeCell ref="BF34:BS34"/>
    <mergeCell ref="BT34:BX34"/>
    <mergeCell ref="BY34:CC34"/>
    <mergeCell ref="CD34:CX34"/>
    <mergeCell ref="BQ36:BT36"/>
    <mergeCell ref="BU36:CS36"/>
    <mergeCell ref="CT36:CX36"/>
    <mergeCell ref="BU35:CS35"/>
    <mergeCell ref="CT35:CX35"/>
    <mergeCell ref="A36:D36"/>
    <mergeCell ref="E36:H36"/>
    <mergeCell ref="I36:L36"/>
    <mergeCell ref="M36:P36"/>
    <mergeCell ref="Q36:T36"/>
    <mergeCell ref="U36:AS36"/>
    <mergeCell ref="AT36:AX36"/>
    <mergeCell ref="BA36:BD36"/>
    <mergeCell ref="AT35:AX35"/>
    <mergeCell ref="BA35:BD35"/>
    <mergeCell ref="BE35:BH35"/>
    <mergeCell ref="BI35:BL35"/>
    <mergeCell ref="BM35:BP35"/>
    <mergeCell ref="BQ35:BT35"/>
    <mergeCell ref="A35:D35"/>
    <mergeCell ref="E35:H35"/>
    <mergeCell ref="I35:L35"/>
    <mergeCell ref="M35:P35"/>
    <mergeCell ref="Q35:T35"/>
    <mergeCell ref="U40:AS40"/>
    <mergeCell ref="BE41:BH41"/>
    <mergeCell ref="BI41:BL41"/>
    <mergeCell ref="BM41:BP41"/>
    <mergeCell ref="BF38:BS38"/>
    <mergeCell ref="BT38:BX38"/>
    <mergeCell ref="BY38:CC38"/>
    <mergeCell ref="CD38:CX38"/>
    <mergeCell ref="A39:E39"/>
    <mergeCell ref="F39:S39"/>
    <mergeCell ref="T39:X39"/>
    <mergeCell ref="Y39:AC39"/>
    <mergeCell ref="AD39:AX39"/>
    <mergeCell ref="BA39:BE39"/>
    <mergeCell ref="A38:E38"/>
    <mergeCell ref="F38:S38"/>
    <mergeCell ref="T38:X38"/>
    <mergeCell ref="Y38:AC38"/>
    <mergeCell ref="AD38:AX38"/>
    <mergeCell ref="BA38:BE38"/>
    <mergeCell ref="BF39:BS39"/>
    <mergeCell ref="BT39:BX39"/>
    <mergeCell ref="BY39:CC39"/>
    <mergeCell ref="CD39:CX39"/>
    <mergeCell ref="BQ41:BT41"/>
    <mergeCell ref="BU41:CS41"/>
    <mergeCell ref="CT41:CX41"/>
    <mergeCell ref="BU40:CS40"/>
    <mergeCell ref="CT40:CX40"/>
    <mergeCell ref="A41:D41"/>
    <mergeCell ref="E41:H41"/>
    <mergeCell ref="I41:L41"/>
    <mergeCell ref="M41:P41"/>
    <mergeCell ref="Q41:T41"/>
    <mergeCell ref="U41:AS41"/>
    <mergeCell ref="AT41:AX41"/>
    <mergeCell ref="BA41:BD41"/>
    <mergeCell ref="AT40:AX40"/>
    <mergeCell ref="BA40:BD40"/>
    <mergeCell ref="BE40:BH40"/>
    <mergeCell ref="BI40:BL40"/>
    <mergeCell ref="BM40:BP40"/>
    <mergeCell ref="BQ40:BT40"/>
    <mergeCell ref="A40:D40"/>
    <mergeCell ref="E40:H40"/>
    <mergeCell ref="I40:L40"/>
    <mergeCell ref="M40:P40"/>
    <mergeCell ref="Q40:T40"/>
    <mergeCell ref="U45:AS45"/>
    <mergeCell ref="BE46:BH46"/>
    <mergeCell ref="BI46:BL46"/>
    <mergeCell ref="BM46:BP46"/>
    <mergeCell ref="BF43:BS43"/>
    <mergeCell ref="BT43:BX43"/>
    <mergeCell ref="BY43:CC43"/>
    <mergeCell ref="CD43:CX43"/>
    <mergeCell ref="A44:E44"/>
    <mergeCell ref="F44:S44"/>
    <mergeCell ref="T44:X44"/>
    <mergeCell ref="Y44:AC44"/>
    <mergeCell ref="AD44:AX44"/>
    <mergeCell ref="BA44:BE44"/>
    <mergeCell ref="A43:E43"/>
    <mergeCell ref="F43:S43"/>
    <mergeCell ref="T43:X43"/>
    <mergeCell ref="Y43:AC43"/>
    <mergeCell ref="AD43:AX43"/>
    <mergeCell ref="BA43:BE43"/>
    <mergeCell ref="BF44:BS44"/>
    <mergeCell ref="BT44:BX44"/>
    <mergeCell ref="BY44:CC44"/>
    <mergeCell ref="CD44:CX44"/>
    <mergeCell ref="BQ46:BT46"/>
    <mergeCell ref="BU46:CS46"/>
    <mergeCell ref="CT46:CX46"/>
    <mergeCell ref="BU45:CS45"/>
    <mergeCell ref="CT45:CX45"/>
    <mergeCell ref="A46:D46"/>
    <mergeCell ref="E46:H46"/>
    <mergeCell ref="I46:L46"/>
    <mergeCell ref="M46:P46"/>
    <mergeCell ref="Q46:T46"/>
    <mergeCell ref="U46:AS46"/>
    <mergeCell ref="AT46:AX46"/>
    <mergeCell ref="BA46:BD46"/>
    <mergeCell ref="AT45:AX45"/>
    <mergeCell ref="BA45:BD45"/>
    <mergeCell ref="BE45:BH45"/>
    <mergeCell ref="BI45:BL45"/>
    <mergeCell ref="BM45:BP45"/>
    <mergeCell ref="BQ45:BT45"/>
    <mergeCell ref="A45:D45"/>
    <mergeCell ref="E45:H45"/>
    <mergeCell ref="I45:L45"/>
    <mergeCell ref="M45:P45"/>
    <mergeCell ref="Q45:T45"/>
    <mergeCell ref="U50:AS50"/>
    <mergeCell ref="BE51:BH51"/>
    <mergeCell ref="BI51:BL51"/>
    <mergeCell ref="BM51:BP51"/>
    <mergeCell ref="BF48:BS48"/>
    <mergeCell ref="BT48:BX48"/>
    <mergeCell ref="BY48:CC48"/>
    <mergeCell ref="CD48:CX48"/>
    <mergeCell ref="A49:E49"/>
    <mergeCell ref="F49:S49"/>
    <mergeCell ref="T49:X49"/>
    <mergeCell ref="Y49:AC49"/>
    <mergeCell ref="AD49:AX49"/>
    <mergeCell ref="BA49:BE49"/>
    <mergeCell ref="A48:E48"/>
    <mergeCell ref="F48:S48"/>
    <mergeCell ref="T48:X48"/>
    <mergeCell ref="Y48:AC48"/>
    <mergeCell ref="AD48:AX48"/>
    <mergeCell ref="BA48:BE48"/>
    <mergeCell ref="BF49:BS49"/>
    <mergeCell ref="BT49:BX49"/>
    <mergeCell ref="BY49:CC49"/>
    <mergeCell ref="CD49:CX49"/>
    <mergeCell ref="BQ51:BT51"/>
    <mergeCell ref="BU51:CS51"/>
    <mergeCell ref="CT51:CX51"/>
    <mergeCell ref="BU50:CS50"/>
    <mergeCell ref="CT50:CX50"/>
    <mergeCell ref="A51:D51"/>
    <mergeCell ref="E51:H51"/>
    <mergeCell ref="I51:L51"/>
    <mergeCell ref="M51:P51"/>
    <mergeCell ref="Q51:T51"/>
    <mergeCell ref="U51:AS51"/>
    <mergeCell ref="AT51:AX51"/>
    <mergeCell ref="BA51:BD51"/>
    <mergeCell ref="AT50:AX50"/>
    <mergeCell ref="BA50:BD50"/>
    <mergeCell ref="BE50:BH50"/>
    <mergeCell ref="BI50:BL50"/>
    <mergeCell ref="BM50:BP50"/>
    <mergeCell ref="BQ50:BT50"/>
    <mergeCell ref="A50:D50"/>
    <mergeCell ref="E50:H50"/>
    <mergeCell ref="I50:L50"/>
    <mergeCell ref="M50:P50"/>
    <mergeCell ref="Q50:T50"/>
    <mergeCell ref="BF53:BS53"/>
    <mergeCell ref="BT53:BX53"/>
    <mergeCell ref="BY53:CC53"/>
    <mergeCell ref="CD53:CX53"/>
    <mergeCell ref="A54:E54"/>
    <mergeCell ref="F54:S54"/>
    <mergeCell ref="T54:X54"/>
    <mergeCell ref="Y54:AC54"/>
    <mergeCell ref="AD54:AX54"/>
    <mergeCell ref="BA54:BE54"/>
    <mergeCell ref="A53:E53"/>
    <mergeCell ref="F53:S53"/>
    <mergeCell ref="T53:X53"/>
    <mergeCell ref="Y53:AC53"/>
    <mergeCell ref="AD53:AX53"/>
    <mergeCell ref="BA53:BE53"/>
    <mergeCell ref="BF54:BS54"/>
    <mergeCell ref="BT54:BX54"/>
    <mergeCell ref="BY54:CC54"/>
    <mergeCell ref="CD54:CX54"/>
    <mergeCell ref="A55:D55"/>
    <mergeCell ref="E55:H55"/>
    <mergeCell ref="I55:L55"/>
    <mergeCell ref="M55:P55"/>
    <mergeCell ref="Q55:T55"/>
    <mergeCell ref="U55:AS55"/>
    <mergeCell ref="BU55:CS55"/>
    <mergeCell ref="CT55:CX55"/>
    <mergeCell ref="A56:D56"/>
    <mergeCell ref="E56:H56"/>
    <mergeCell ref="I56:L56"/>
    <mergeCell ref="M56:P56"/>
    <mergeCell ref="Q56:T56"/>
    <mergeCell ref="U56:AS56"/>
    <mergeCell ref="AT56:AX56"/>
    <mergeCell ref="BA56:BD56"/>
    <mergeCell ref="AT55:AX55"/>
    <mergeCell ref="BA55:BD55"/>
    <mergeCell ref="BE55:BH55"/>
    <mergeCell ref="BI55:BL55"/>
    <mergeCell ref="BM55:BP55"/>
    <mergeCell ref="BQ55:BT55"/>
    <mergeCell ref="A58:W59"/>
    <mergeCell ref="Y58:AX58"/>
    <mergeCell ref="BA58:BW59"/>
    <mergeCell ref="BY58:CX58"/>
    <mergeCell ref="Y59:AX59"/>
    <mergeCell ref="BY59:CX59"/>
    <mergeCell ref="BE56:BH56"/>
    <mergeCell ref="BI56:BL56"/>
    <mergeCell ref="BM56:BP56"/>
    <mergeCell ref="BQ56:BT56"/>
    <mergeCell ref="BU56:CS56"/>
    <mergeCell ref="CT56:CX56"/>
  </mergeCells>
  <dataValidations count="27">
    <dataValidation type="list" allowBlank="1" showInputMessage="1" sqref="F9:S9 F14:S14 F19:S19 F24:S24 F29:S29 F34:S34 F39:S39 F44:S44 F49:S49" xr:uid="{BE03884F-D3EC-462F-AB34-774F1DF1C5D3}">
      <formula1>$EJ$1:$EV$1</formula1>
    </dataValidation>
    <dataValidation allowBlank="1" showInputMessage="1" sqref="CT26:CX26 CT31:CX31 CT56:CX56 CT36:CX36 AT11:AX11 AT16:AX16 AT21:AX21 AT26:AX26 CT41:CX41 AT56:AX56 CT51:CX51 CT46:CX46 CT11:CX11 CT16:CX16 CT21:CX21 AT31:AX31 AT36:AX36 AT41:AX41 AT46:AX46 AT51:AX51" xr:uid="{F067D233-874A-48E2-846A-23E28A8936B9}"/>
    <dataValidation type="whole" errorStyle="warning" allowBlank="1" showInputMessage="1" showErrorMessage="1" error="Číslo by mělo být v rozmezí 800-1700" sqref="BE51:BH51 BE46:BH46 BE41:BH41 BE36:BH36 BE31:BH31 BE26:BH26 BE21:BH21 BE16:BH16 BE11:BH11" xr:uid="{E49AE7DA-1455-4EB1-A03E-3DA1B772E407}">
      <formula1>200</formula1>
      <formula2>700</formula2>
    </dataValidation>
    <dataValidation errorStyle="warning" allowBlank="1" showInputMessage="1" showErrorMessage="1" error="Číslo by mělo být v rozmezí 800-1700" sqref="BA56:BH56" xr:uid="{6A723103-3839-48A9-8BE5-8EF861A8A145}"/>
    <dataValidation type="whole" errorStyle="warning" allowBlank="1" showInputMessage="1" showErrorMessage="1" error="Číslo by mělo být v rozmezí 800-1700" sqref="A56:D56 BA51:BD51 BA46:BD46 BA41:BD41 BA36:BD36 BA31:BD31 BA26:BD26 BA21:BD21 BA16:BD16 BA11:BD11" xr:uid="{3F0F4784-EC28-4994-9D1B-8BDF6217D3BB}">
      <formula1>600</formula1>
      <formula2>1700</formula2>
    </dataValidation>
    <dataValidation type="decimal" errorStyle="warning" allowBlank="1" showInputMessage="1" showErrorMessage="1" error="Číslo by mělo být v rozmezí 2.00-4.00" sqref="I46:L46 I51:L51 BI36:BL36 I11:L11 I16:L16 I21:L21 BI41:BL41 BI46:BL46 BI51:BL51 BI56:BL56 BI11:BL11 BI16:BL16 BI21:BL21 BI26:BL26 BI31:BL31 I26:L26 I31:L31 I36:L36 I41:L41 I56:L56" xr:uid="{CAAE4E30-8721-42AA-9D62-FE381022A394}">
      <formula1>2</formula1>
      <formula2>4</formula2>
    </dataValidation>
    <dataValidation type="date" allowBlank="1" showInputMessage="1" showErrorMessage="1" sqref="BA54:BE54 BA49:BE49 BA44:BE44 BA39:BE39 BA34:BE34 BA14:BE14 BA19:BE19 BA24:BE24 BA29:BE29 A54:E54 BA9:BE9" xr:uid="{9D216F82-FAA5-44C5-A8E8-A9C113D8EF3C}">
      <formula1>44621</formula1>
      <formula2>44985</formula2>
    </dataValidation>
    <dataValidation type="whole" allowBlank="1" showInputMessage="1" showErrorMessage="1" error="Zadej celé číslo" sqref="BM56:BT56 BM51:BT51 BM46:BT46 BM41:BT41 BM36:BT36 BM31:BT31 BM26:BT26 BM21:BT21 BM16:BT16 BM11:BT11" xr:uid="{4926DDB5-A99B-495D-B2B6-00FD138145A8}">
      <formula1>0</formula1>
      <formula2>1000</formula2>
    </dataValidation>
    <dataValidation type="list" allowBlank="1" showInputMessage="1" sqref="AO5 AT5 CO5 CT5" xr:uid="{942697DA-EA4D-49D9-9D7B-8CB3044891E9}">
      <formula1>#REF!</formula1>
    </dataValidation>
    <dataValidation type="date" allowBlank="1" showInputMessage="1" showErrorMessage="1" sqref="P5:X5 BP5:BX5" xr:uid="{F6369B7B-F921-45E9-AF04-960A5630EC33}">
      <formula1>1</formula1>
      <formula2>40179</formula2>
    </dataValidation>
    <dataValidation type="list" allowBlank="1" showInputMessage="1" sqref="Y54 BY9 BY14 BY19 BY24 BY29 BY34 BY39 BY49 BY54 BY44" xr:uid="{C68BF263-8D8D-423F-BBD2-25EC7BC5989B}">
      <formula1>$EE$1:$EE$33</formula1>
    </dataValidation>
    <dataValidation type="list" allowBlank="1" showInputMessage="1" sqref="T54 BT54 BT9 BT44 BT14 BT19 BT24 BT29 BT34 BT39 BT49" xr:uid="{D61C4077-ACBE-4102-BCB7-680F0BF66697}">
      <formula1>$ED$1:$ED$32</formula1>
    </dataValidation>
    <dataValidation type="list" allowBlank="1" showInputMessage="1" sqref="AD54 CD9 CD49 CD39 CD54 CD14 CD19 CD24 CD29 CD34 CD44" xr:uid="{3A3FCEE9-0710-42D6-A4A1-CC8B2B024C25}">
      <formula1>$EF$1:$EF$46</formula1>
    </dataValidation>
    <dataValidation type="list" allowBlank="1" showInputMessage="1" sqref="BF14:BS14 BF9:BS9 BF19:BS19 BF24:BS24 BF29:BS29 BF34:BS34 BF39:BS39 BF44:BS44 BF49:BS49" xr:uid="{2C23F2F6-591F-417B-93DA-37402D448DB2}">
      <formula1>$EC$1:$EC$10</formula1>
    </dataValidation>
    <dataValidation type="whole" errorStyle="warning" allowBlank="1" showInputMessage="1" showErrorMessage="1" error="Číslo by mělo být v rozmezí 200-700" sqref="E56:H56" xr:uid="{C81E896B-AE6A-4BEB-8596-FF0A9A0A7991}">
      <formula1>200</formula1>
      <formula2>700</formula2>
    </dataValidation>
    <dataValidation type="whole" errorStyle="warning" allowBlank="1" showInputMessage="1" showErrorMessage="1" error="Zadej celé číslo._x000a__x000a_Pokud jde o zápas v Česku, lze ponechat i hodnotu vyšší než 250._x000a__x000a_Pokud jde o zápas v zahraničí, zkopíruj poslední oddíl, který nekalkuluje se stropem kilometrů. Nebo celkovou odměnu vypočítej ručně." sqref="M56:P56" xr:uid="{B855028E-74C7-4FB2-B9F5-3C0DE1C59F20}">
      <formula1>0</formula1>
      <formula2>250</formula2>
    </dataValidation>
    <dataValidation type="whole" errorStyle="warning" allowBlank="1" showInputMessage="1" showErrorMessage="1" error="Zadej celé číslo._x000a__x000a_Pokud jde o zápas v Česku, lze ponechat i hodnotu vyšší než 100._x000a__x000a_Pokud jde o zápas v zahraničí, zkopíruj poslední oddíl, který nekalkuluje se stropem kilometrů. Nebo celkovou odměnu vypočítej ručně." sqref="Q56:T56" xr:uid="{8B3177A7-60AF-49F1-AED9-A0F23B822037}">
      <formula1>0</formula1>
      <formula2>100</formula2>
    </dataValidation>
    <dataValidation type="whole" errorStyle="warning" allowBlank="1" showInputMessage="1" showErrorMessage="1" error="Číslo by mělo být v rozmezí 200-700" sqref="E11:H11 E16:H16 E21:H21 E26:H26 E31:H31 E36:H36 E41:H41 E46:H46 E51:H51" xr:uid="{4A8B2583-D3F4-4E44-9BB1-87F5F2700F20}">
      <formula1>100</formula1>
      <formula2>500</formula2>
    </dataValidation>
    <dataValidation type="whole" errorStyle="warning" allowBlank="1" showInputMessage="1" showErrorMessage="1" error="Zadej celé číslo._x000a__x000a_Jde o zápas v Česku? Zapiš strop, tzn. 250._x000a__x000a_Jde o zápas v zahraničí? Lze ponechat i vyšší číslo, pokud je vypočítané správně." sqref="M11:P11 M16:P16 M21:P21 M26:P26 M31:P31 M36:P36 M41:P41 M46:P46 M51:P51" xr:uid="{D46AACFD-B481-4AFB-89D0-5994E6E2E283}">
      <formula1>0</formula1>
      <formula2>250</formula2>
    </dataValidation>
    <dataValidation type="whole" errorStyle="warning" allowBlank="1" showInputMessage="1" showErrorMessage="1" error="Zadej celé číslo._x000a__x000a_Jde o zápas v Česku? Zapiš strop, tzn. 100._x000a__x000a_Jde o zápas v zahraničí? Lze ponechat i vyšší číslo, pokud je vypočítané správně." sqref="Q11:T11 Q16:T16 Q21:T21 Q26:T26 Q31:T31 Q36:T36 Q41:T41 Q46:T46 Q51:T51" xr:uid="{C95ABE2A-F5CB-49C9-A264-37F8AACD3EFD}">
      <formula1>0</formula1>
      <formula2>100</formula2>
    </dataValidation>
    <dataValidation type="list" allowBlank="1" showInputMessage="1" sqref="T9:X9 T14:X14 T19:X19 T24:X24 T29:X29 T34:X34 T39:X39 T44:X44 T49:X49" xr:uid="{0410B5B1-0091-4B72-9420-92FB8402B69E}">
      <formula1>$ED$1:$ED$27</formula1>
    </dataValidation>
    <dataValidation type="list" allowBlank="1" showInputMessage="1" sqref="Y9:AC9 Y14:AC14 Y19:AC19 Y24:AC24 Y29:AC29 Y34:AC34 Y39:AC39 Y44:AC44 Y49:AC49" xr:uid="{A73FD4F1-D141-416B-A4D6-4C0A211440A4}">
      <formula1>$EE$1:$EE$28</formula1>
    </dataValidation>
    <dataValidation type="list" allowBlank="1" sqref="BA5:BO5" xr:uid="{5B20DEE0-A4C3-40F8-BD54-534BE0CCD4FC}">
      <formula1>$EI$2:$EI$55</formula1>
    </dataValidation>
    <dataValidation type="date" allowBlank="1" showInputMessage="1" showErrorMessage="1" sqref="A9:E9 A14:E14 A19:E19 A24:E24 A29:E29 A34:E34 A39:E39 A44:E44 A49:E49" xr:uid="{121E22C9-B54C-4CB6-9069-877E541F5EBA}">
      <formula1>45017</formula1>
      <formula2>45382</formula2>
    </dataValidation>
    <dataValidation type="list" allowBlank="1" sqref="AD9:AX9 AD14:AX14 AD19:AX19 AD24:AX24 AD29:AX29 AD34:AX34 AD39:AX39 AD44:AX44 AD49:AX49" xr:uid="{C7FB5C83-AA68-4647-8C68-76B11C636AE2}">
      <formula1>$EF$1:$EF$49</formula1>
    </dataValidation>
    <dataValidation type="whole" errorStyle="warning" allowBlank="1" showInputMessage="1" showErrorMessage="1" error="Číslo by mělo být v rozmezí 600-1900" sqref="A11:D11 A16:D16 A21:D21 A26:D26 A31:D31 A36:D36 A41:D41 A46:D46 A51:D51" xr:uid="{A80FA587-F4A8-4483-A490-2C96880BE839}">
      <formula1>600</formula1>
      <formula2>1900</formula2>
    </dataValidation>
    <dataValidation type="list" allowBlank="1" sqref="A5:O5" xr:uid="{B190655E-B605-40CA-899A-48BE5731A03F}">
      <formula1>$EI$2:$EI$61</formula1>
    </dataValidation>
  </dataValidation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CFA54-1D5E-4F2D-BD4E-789CF31CF50D}">
  <dimension ref="A1:FC60"/>
  <sheetViews>
    <sheetView topLeftCell="A2" zoomScale="93" zoomScaleNormal="120" workbookViewId="0">
      <selection activeCell="A5" sqref="A5:O5"/>
    </sheetView>
  </sheetViews>
  <sheetFormatPr defaultColWidth="1.7109375" defaultRowHeight="15" x14ac:dyDescent="0.25"/>
  <cols>
    <col min="1" max="130" width="1.7109375" style="1"/>
    <col min="131" max="132" width="1.7109375" style="9"/>
    <col min="133" max="136" width="1.7109375" style="2"/>
    <col min="137" max="137" width="1.7109375" style="3"/>
    <col min="138" max="138" width="3.28515625" style="3" customWidth="1"/>
    <col min="139" max="139" width="1.7109375" style="2"/>
    <col min="140" max="140" width="4.140625" style="3" customWidth="1"/>
    <col min="141" max="151" width="4.140625" style="9" customWidth="1"/>
    <col min="152" max="159" width="1.7109375" style="9"/>
    <col min="160" max="16384" width="1.7109375" style="1"/>
  </cols>
  <sheetData>
    <row r="1" spans="1:159" ht="20.25" x14ac:dyDescent="0.25">
      <c r="A1" s="102" t="s">
        <v>132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EC1" s="2" t="s">
        <v>133</v>
      </c>
      <c r="ED1" s="2" t="s">
        <v>6</v>
      </c>
      <c r="EE1" s="2" t="s">
        <v>6</v>
      </c>
      <c r="EF1" s="2" t="s">
        <v>134</v>
      </c>
      <c r="EG1" s="3">
        <v>4</v>
      </c>
      <c r="EH1" s="3">
        <v>2.7</v>
      </c>
      <c r="EJ1" s="2" t="s">
        <v>133</v>
      </c>
      <c r="EK1" s="2" t="s">
        <v>135</v>
      </c>
      <c r="EL1" s="2" t="s">
        <v>8</v>
      </c>
      <c r="EM1" s="2" t="s">
        <v>12</v>
      </c>
      <c r="EN1" s="2" t="s">
        <v>18</v>
      </c>
      <c r="EO1" s="2" t="s">
        <v>20</v>
      </c>
      <c r="EP1" s="2" t="s">
        <v>136</v>
      </c>
      <c r="EQ1" s="2" t="s">
        <v>22</v>
      </c>
      <c r="ER1" s="2" t="s">
        <v>26</v>
      </c>
      <c r="ES1" s="2" t="s">
        <v>32</v>
      </c>
      <c r="ET1" s="2" t="s">
        <v>34</v>
      </c>
      <c r="EU1" s="2" t="s">
        <v>41</v>
      </c>
    </row>
    <row r="2" spans="1:159" ht="9" customHeight="1" x14ac:dyDescent="0.25">
      <c r="A2" s="4"/>
      <c r="B2" s="4"/>
      <c r="C2" s="4"/>
      <c r="D2" s="4"/>
      <c r="E2" s="4"/>
      <c r="F2" s="4"/>
      <c r="G2" s="5"/>
      <c r="H2" s="5"/>
      <c r="I2" s="5"/>
      <c r="J2" s="5"/>
      <c r="K2" s="5"/>
      <c r="L2" s="5"/>
      <c r="M2" s="5"/>
      <c r="N2" s="5"/>
      <c r="O2" s="4"/>
      <c r="P2" s="4"/>
      <c r="Q2" s="4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EC2" s="2" t="s">
        <v>135</v>
      </c>
      <c r="ED2" s="2" t="s">
        <v>9</v>
      </c>
      <c r="EE2" s="2" t="s">
        <v>9</v>
      </c>
      <c r="EF2" s="2" t="s">
        <v>7</v>
      </c>
      <c r="EG2" s="3">
        <v>5</v>
      </c>
      <c r="EH2" s="3">
        <v>2.7</v>
      </c>
      <c r="EJ2" s="2" t="s">
        <v>137</v>
      </c>
      <c r="EK2" s="2" t="s">
        <v>138</v>
      </c>
      <c r="EL2" s="2" t="s">
        <v>139</v>
      </c>
      <c r="EM2" s="2" t="s">
        <v>140</v>
      </c>
      <c r="EN2" s="2" t="s">
        <v>141</v>
      </c>
      <c r="EO2" s="2" t="s">
        <v>142</v>
      </c>
      <c r="EP2" s="2" t="s">
        <v>143</v>
      </c>
      <c r="EQ2" s="2" t="s">
        <v>144</v>
      </c>
      <c r="ER2" s="2" t="s">
        <v>145</v>
      </c>
      <c r="ES2" s="2" t="s">
        <v>146</v>
      </c>
      <c r="ET2" s="2" t="s">
        <v>147</v>
      </c>
      <c r="EU2" s="2" t="s">
        <v>148</v>
      </c>
      <c r="EV2" s="3"/>
    </row>
    <row r="3" spans="1:159" ht="16.5" customHeight="1" thickBot="1" x14ac:dyDescent="0.3">
      <c r="A3" s="93" t="s">
        <v>11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EC3" s="2" t="s">
        <v>8</v>
      </c>
      <c r="ED3" s="2" t="s">
        <v>13</v>
      </c>
      <c r="EE3" s="2" t="s">
        <v>13</v>
      </c>
      <c r="EF3" s="2" t="s">
        <v>108</v>
      </c>
      <c r="EG3" s="3">
        <v>6</v>
      </c>
      <c r="EH3" s="3">
        <v>2.7</v>
      </c>
      <c r="EI3" s="3" t="s">
        <v>149</v>
      </c>
      <c r="EJ3" s="3">
        <v>1000</v>
      </c>
      <c r="EK3" s="3">
        <v>800</v>
      </c>
      <c r="EL3" s="3">
        <v>800</v>
      </c>
      <c r="EM3" s="3">
        <v>800</v>
      </c>
      <c r="EN3" s="3">
        <v>800</v>
      </c>
      <c r="EO3" s="3">
        <v>1000</v>
      </c>
      <c r="EP3" s="3">
        <v>1000</v>
      </c>
      <c r="EQ3" s="3">
        <v>1000</v>
      </c>
      <c r="ER3" s="3">
        <v>1000</v>
      </c>
      <c r="ES3" s="3">
        <v>1000</v>
      </c>
      <c r="ET3" s="3">
        <v>800</v>
      </c>
      <c r="EU3" s="3">
        <v>800</v>
      </c>
      <c r="EV3" s="3"/>
    </row>
    <row r="4" spans="1:159" s="6" customFormat="1" ht="9" customHeight="1" x14ac:dyDescent="0.25">
      <c r="A4" s="104" t="s">
        <v>1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 t="s">
        <v>15</v>
      </c>
      <c r="Q4" s="94"/>
      <c r="R4" s="94"/>
      <c r="S4" s="94"/>
      <c r="T4" s="94"/>
      <c r="U4" s="94"/>
      <c r="V4" s="94"/>
      <c r="W4" s="94"/>
      <c r="X4" s="94"/>
      <c r="Y4" s="94" t="s">
        <v>3</v>
      </c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5"/>
      <c r="AO4" s="96" t="s">
        <v>16</v>
      </c>
      <c r="AP4" s="97"/>
      <c r="AQ4" s="97"/>
      <c r="AR4" s="97"/>
      <c r="AS4" s="98"/>
      <c r="AT4" s="97" t="s">
        <v>17</v>
      </c>
      <c r="AU4" s="97"/>
      <c r="AV4" s="97"/>
      <c r="AW4" s="97"/>
      <c r="AX4" s="99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EA4" s="10"/>
      <c r="EB4" s="10"/>
      <c r="EC4" s="2" t="s">
        <v>12</v>
      </c>
      <c r="ED4" s="2" t="s">
        <v>19</v>
      </c>
      <c r="EE4" s="2" t="s">
        <v>19</v>
      </c>
      <c r="EF4" s="2" t="s">
        <v>10</v>
      </c>
      <c r="EG4" s="3">
        <v>7</v>
      </c>
      <c r="EH4" s="3">
        <v>2.7</v>
      </c>
      <c r="EI4" s="3" t="s">
        <v>118</v>
      </c>
      <c r="EJ4" s="3">
        <v>1000</v>
      </c>
      <c r="EK4" s="3">
        <v>800</v>
      </c>
      <c r="EL4" s="3">
        <v>800</v>
      </c>
      <c r="EM4" s="3">
        <v>800</v>
      </c>
      <c r="EN4" s="3">
        <v>800</v>
      </c>
      <c r="EO4" s="3">
        <v>1000</v>
      </c>
      <c r="EP4" s="3">
        <v>1000</v>
      </c>
      <c r="EQ4" s="3">
        <v>1000</v>
      </c>
      <c r="ER4" s="3">
        <v>1000</v>
      </c>
      <c r="ES4" s="3">
        <v>1000</v>
      </c>
      <c r="ET4" s="3">
        <v>800</v>
      </c>
      <c r="EU4" s="3">
        <v>800</v>
      </c>
      <c r="EV4" s="3"/>
      <c r="EW4" s="10"/>
      <c r="EX4" s="10"/>
      <c r="EY4" s="10"/>
      <c r="EZ4" s="10"/>
      <c r="FA4" s="10"/>
      <c r="FB4" s="10"/>
      <c r="FC4" s="10"/>
    </row>
    <row r="5" spans="1:159" ht="22.5" customHeight="1" thickBot="1" x14ac:dyDescent="0.3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87"/>
      <c r="Q5" s="87"/>
      <c r="R5" s="87"/>
      <c r="S5" s="87"/>
      <c r="T5" s="87"/>
      <c r="U5" s="87"/>
      <c r="V5" s="87"/>
      <c r="W5" s="87"/>
      <c r="X5" s="87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9"/>
      <c r="AO5" s="90" t="str">
        <f>IF(ISNUMBER(AT11),COUNT(AT11,AT16,AT21,AT26,AT31,AT36,AT41,AT46,AT51,AT56)," ")</f>
        <v xml:space="preserve"> </v>
      </c>
      <c r="AP5" s="90"/>
      <c r="AQ5" s="90"/>
      <c r="AR5" s="90"/>
      <c r="AS5" s="90"/>
      <c r="AT5" s="91" t="str">
        <f>IF(ISNUMBER(AT11),SUM(AT11,AT16,AT21,AT26,AT31,AT36,AT41,AT46,AT51,AT56)," ")</f>
        <v xml:space="preserve"> </v>
      </c>
      <c r="AU5" s="90"/>
      <c r="AV5" s="90"/>
      <c r="AW5" s="90"/>
      <c r="AX5" s="92"/>
      <c r="EC5" s="2" t="s">
        <v>18</v>
      </c>
      <c r="ED5" s="2" t="s">
        <v>23</v>
      </c>
      <c r="EE5" s="2" t="s">
        <v>23</v>
      </c>
      <c r="EF5" s="2" t="s">
        <v>14</v>
      </c>
      <c r="EI5" s="3" t="s">
        <v>119</v>
      </c>
      <c r="EJ5" s="3">
        <v>1181</v>
      </c>
      <c r="EK5" s="3">
        <v>981</v>
      </c>
      <c r="EL5" s="3">
        <v>981</v>
      </c>
      <c r="EM5" s="3">
        <v>981</v>
      </c>
      <c r="EN5" s="3">
        <v>981</v>
      </c>
      <c r="EO5" s="3">
        <v>1000</v>
      </c>
      <c r="EP5" s="3">
        <v>1000</v>
      </c>
      <c r="EQ5" s="3">
        <v>1000</v>
      </c>
      <c r="ER5" s="3">
        <v>1000</v>
      </c>
      <c r="ES5" s="3">
        <v>1000</v>
      </c>
      <c r="ET5" s="3">
        <v>981</v>
      </c>
      <c r="EU5" s="3">
        <v>981</v>
      </c>
      <c r="EV5" s="3"/>
    </row>
    <row r="6" spans="1:159" ht="9" customHeight="1" x14ac:dyDescent="0.25">
      <c r="A6" s="4"/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4"/>
      <c r="P6" s="4"/>
      <c r="Q6" s="4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EC6" s="2" t="s">
        <v>20</v>
      </c>
      <c r="ED6" s="2" t="s">
        <v>27</v>
      </c>
      <c r="EE6" s="2" t="s">
        <v>27</v>
      </c>
      <c r="EF6" s="2" t="s">
        <v>150</v>
      </c>
      <c r="EI6" s="3" t="s">
        <v>151</v>
      </c>
      <c r="EJ6" s="3">
        <v>1000</v>
      </c>
      <c r="EK6" s="3">
        <v>800</v>
      </c>
      <c r="EL6" s="3">
        <v>800</v>
      </c>
      <c r="EM6" s="3">
        <v>800</v>
      </c>
      <c r="EN6" s="3">
        <v>800</v>
      </c>
      <c r="EO6" s="3">
        <v>1000</v>
      </c>
      <c r="EP6" s="3">
        <v>1000</v>
      </c>
      <c r="EQ6" s="3">
        <v>1000</v>
      </c>
      <c r="ER6" s="3">
        <v>1000</v>
      </c>
      <c r="ES6" s="3">
        <v>1000</v>
      </c>
      <c r="ET6" s="3">
        <v>800</v>
      </c>
      <c r="EU6" s="3">
        <v>800</v>
      </c>
      <c r="EV6" s="3"/>
    </row>
    <row r="7" spans="1:159" ht="16.5" thickBot="1" x14ac:dyDescent="0.3">
      <c r="A7" s="93" t="s">
        <v>25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EC7" s="2" t="s">
        <v>136</v>
      </c>
      <c r="ED7" s="2" t="s">
        <v>33</v>
      </c>
      <c r="EE7" s="2" t="s">
        <v>33</v>
      </c>
      <c r="EF7" s="2" t="s">
        <v>152</v>
      </c>
      <c r="EI7" s="3" t="s">
        <v>153</v>
      </c>
      <c r="EJ7" s="3">
        <v>1000</v>
      </c>
      <c r="EK7" s="3">
        <v>800</v>
      </c>
      <c r="EL7" s="3">
        <v>800</v>
      </c>
      <c r="EM7" s="3">
        <v>800</v>
      </c>
      <c r="EN7" s="3">
        <v>800</v>
      </c>
      <c r="EO7" s="3">
        <v>1000</v>
      </c>
      <c r="EP7" s="3">
        <v>1000</v>
      </c>
      <c r="EQ7" s="3">
        <v>1000</v>
      </c>
      <c r="ER7" s="3">
        <v>1000</v>
      </c>
      <c r="ES7" s="3">
        <v>1000</v>
      </c>
      <c r="ET7" s="3">
        <v>800</v>
      </c>
      <c r="EU7" s="3">
        <v>800</v>
      </c>
      <c r="EV7" s="3"/>
    </row>
    <row r="8" spans="1:159" s="7" customFormat="1" ht="9" customHeight="1" x14ac:dyDescent="0.25">
      <c r="A8" s="73" t="s">
        <v>0</v>
      </c>
      <c r="B8" s="74"/>
      <c r="C8" s="74"/>
      <c r="D8" s="74"/>
      <c r="E8" s="74"/>
      <c r="F8" s="75" t="s">
        <v>2</v>
      </c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6" t="s">
        <v>29</v>
      </c>
      <c r="U8" s="77"/>
      <c r="V8" s="77"/>
      <c r="W8" s="77"/>
      <c r="X8" s="77"/>
      <c r="Y8" s="75" t="s">
        <v>30</v>
      </c>
      <c r="Z8" s="74"/>
      <c r="AA8" s="74"/>
      <c r="AB8" s="74"/>
      <c r="AC8" s="74"/>
      <c r="AD8" s="75" t="s">
        <v>31</v>
      </c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8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EA8" s="9"/>
      <c r="EB8" s="9"/>
      <c r="EC8" s="2" t="s">
        <v>22</v>
      </c>
      <c r="ED8" s="2" t="s">
        <v>35</v>
      </c>
      <c r="EE8" s="2" t="s">
        <v>35</v>
      </c>
      <c r="EF8" s="2" t="s">
        <v>109</v>
      </c>
      <c r="EG8" s="3"/>
      <c r="EH8" s="3"/>
      <c r="EI8" s="3" t="s">
        <v>154</v>
      </c>
      <c r="EJ8" s="3">
        <v>1000</v>
      </c>
      <c r="EK8" s="3">
        <v>800</v>
      </c>
      <c r="EL8" s="3">
        <v>800</v>
      </c>
      <c r="EM8" s="3">
        <v>800</v>
      </c>
      <c r="EN8" s="3">
        <v>800</v>
      </c>
      <c r="EO8" s="3">
        <v>1000</v>
      </c>
      <c r="EP8" s="3">
        <v>1000</v>
      </c>
      <c r="EQ8" s="3">
        <v>1000</v>
      </c>
      <c r="ER8" s="3">
        <v>1000</v>
      </c>
      <c r="ES8" s="3">
        <v>1000</v>
      </c>
      <c r="ET8" s="3">
        <v>800</v>
      </c>
      <c r="EU8" s="3">
        <v>800</v>
      </c>
      <c r="EV8" s="3"/>
      <c r="EW8" s="11"/>
      <c r="EX8" s="11"/>
      <c r="EY8" s="11"/>
      <c r="EZ8" s="11"/>
      <c r="FA8" s="11"/>
      <c r="FB8" s="11"/>
      <c r="FC8" s="11"/>
    </row>
    <row r="9" spans="1:159" ht="18.75" customHeight="1" x14ac:dyDescent="0.25">
      <c r="A9" s="62"/>
      <c r="B9" s="63"/>
      <c r="C9" s="63"/>
      <c r="D9" s="63"/>
      <c r="E9" s="63"/>
      <c r="F9" s="64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6"/>
      <c r="U9" s="67"/>
      <c r="V9" s="67"/>
      <c r="W9" s="67"/>
      <c r="X9" s="67"/>
      <c r="Y9" s="68" t="str">
        <f>IF(AND(OR(F9=EO$1,F9=EP$1,F9=EQ$1,F9=ER$1,F9=ES$1),ISNUMBER(A9)),EE$28," ")</f>
        <v xml:space="preserve"> </v>
      </c>
      <c r="Z9" s="69"/>
      <c r="AA9" s="69"/>
      <c r="AB9" s="69"/>
      <c r="AC9" s="69"/>
      <c r="AD9" s="64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70"/>
      <c r="EC9" s="2" t="s">
        <v>26</v>
      </c>
      <c r="ED9" s="2" t="s">
        <v>42</v>
      </c>
      <c r="EE9" s="2" t="s">
        <v>42</v>
      </c>
      <c r="EF9" s="2" t="s">
        <v>155</v>
      </c>
      <c r="EI9" s="3" t="s">
        <v>106</v>
      </c>
      <c r="EJ9" s="3">
        <v>1250</v>
      </c>
      <c r="EK9" s="3">
        <v>1050</v>
      </c>
      <c r="EL9" s="3">
        <v>1050</v>
      </c>
      <c r="EM9" s="3">
        <v>1050</v>
      </c>
      <c r="EN9" s="3">
        <v>1050</v>
      </c>
      <c r="EO9" s="3">
        <v>1000</v>
      </c>
      <c r="EP9" s="3">
        <v>1000</v>
      </c>
      <c r="EQ9" s="3">
        <v>1000</v>
      </c>
      <c r="ER9" s="3">
        <v>1000</v>
      </c>
      <c r="ES9" s="3">
        <v>1000</v>
      </c>
      <c r="ET9" s="3">
        <v>1050</v>
      </c>
      <c r="EU9" s="3">
        <v>1050</v>
      </c>
      <c r="EV9" s="3"/>
    </row>
    <row r="10" spans="1:159" s="7" customFormat="1" ht="9" customHeight="1" x14ac:dyDescent="0.25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3"/>
      <c r="AT10" s="31" t="s">
        <v>40</v>
      </c>
      <c r="AU10" s="31"/>
      <c r="AV10" s="31"/>
      <c r="AW10" s="31"/>
      <c r="AX10" s="53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EA10" s="9"/>
      <c r="EB10" s="9"/>
      <c r="EC10" s="2" t="s">
        <v>32</v>
      </c>
      <c r="ED10" s="2" t="s">
        <v>45</v>
      </c>
      <c r="EE10" s="2" t="s">
        <v>45</v>
      </c>
      <c r="EF10" s="2" t="s">
        <v>156</v>
      </c>
      <c r="EG10" s="3"/>
      <c r="EH10" s="3"/>
      <c r="EI10" s="3" t="s">
        <v>157</v>
      </c>
      <c r="EJ10" s="3">
        <v>1000</v>
      </c>
      <c r="EK10" s="3">
        <v>800</v>
      </c>
      <c r="EL10" s="3">
        <v>800</v>
      </c>
      <c r="EM10" s="3">
        <v>800</v>
      </c>
      <c r="EN10" s="3">
        <v>800</v>
      </c>
      <c r="EO10" s="3">
        <v>1000</v>
      </c>
      <c r="EP10" s="3">
        <v>1000</v>
      </c>
      <c r="EQ10" s="3">
        <v>1000</v>
      </c>
      <c r="ER10" s="3">
        <v>1000</v>
      </c>
      <c r="ES10" s="3">
        <v>1000</v>
      </c>
      <c r="ET10" s="3">
        <v>800</v>
      </c>
      <c r="EU10" s="3">
        <v>800</v>
      </c>
      <c r="EV10" s="3"/>
      <c r="EW10" s="11"/>
      <c r="EX10" s="11"/>
      <c r="EY10" s="11"/>
      <c r="EZ10" s="11"/>
      <c r="FA10" s="11"/>
      <c r="FB10" s="11"/>
      <c r="FC10" s="11"/>
    </row>
    <row r="11" spans="1:159" ht="18.75" customHeight="1" thickBot="1" x14ac:dyDescent="0.3">
      <c r="A11" s="105" t="str">
        <f>IF(OR(ISBLANK(A$5),ISBLANK(A9))," ","Zvláštní bonus dle bodu 6 Nařízení Předsednictva 2/2023")</f>
        <v xml:space="preserve"> 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7"/>
      <c r="AT11" s="108" t="str">
        <f>IF(OR(ISBLANK(A$5),ISBLANK(A9))," ",VLOOKUP(A$5,fee,3,0))</f>
        <v xml:space="preserve"> </v>
      </c>
      <c r="AU11" s="50"/>
      <c r="AV11" s="50"/>
      <c r="AW11" s="50"/>
      <c r="AX11" s="51"/>
      <c r="EC11" s="2" t="s">
        <v>34</v>
      </c>
      <c r="ED11" s="2" t="s">
        <v>47</v>
      </c>
      <c r="EE11" s="2" t="s">
        <v>47</v>
      </c>
      <c r="EF11" s="2" t="s">
        <v>158</v>
      </c>
      <c r="EI11" s="3" t="s">
        <v>44</v>
      </c>
      <c r="EJ11" s="3">
        <v>1000</v>
      </c>
      <c r="EK11" s="3">
        <v>800</v>
      </c>
      <c r="EL11" s="3">
        <v>800</v>
      </c>
      <c r="EM11" s="3">
        <v>800</v>
      </c>
      <c r="EN11" s="3">
        <v>800</v>
      </c>
      <c r="EO11" s="3">
        <v>1000</v>
      </c>
      <c r="EP11" s="3">
        <v>1000</v>
      </c>
      <c r="EQ11" s="3">
        <v>1000</v>
      </c>
      <c r="ER11" s="3">
        <v>1000</v>
      </c>
      <c r="ES11" s="3">
        <v>1000</v>
      </c>
      <c r="ET11" s="3">
        <v>800</v>
      </c>
      <c r="EU11" s="3">
        <v>800</v>
      </c>
      <c r="EV11" s="3"/>
    </row>
    <row r="12" spans="1:159" ht="3" customHeight="1" thickBot="1" x14ac:dyDescent="0.3">
      <c r="A12" s="4"/>
      <c r="B12" s="4"/>
      <c r="C12" s="4"/>
      <c r="D12" s="4"/>
      <c r="E12" s="4"/>
      <c r="F12" s="4"/>
      <c r="G12" s="5"/>
      <c r="H12" s="5"/>
      <c r="I12" s="5"/>
      <c r="J12" s="5"/>
      <c r="K12" s="5"/>
      <c r="L12" s="5"/>
      <c r="M12" s="5"/>
      <c r="N12" s="5"/>
      <c r="O12" s="4"/>
      <c r="P12" s="4"/>
      <c r="Q12" s="4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EC12" s="2" t="s">
        <v>41</v>
      </c>
      <c r="ED12" s="2" t="s">
        <v>159</v>
      </c>
      <c r="EE12" s="2" t="s">
        <v>159</v>
      </c>
      <c r="EF12" s="2" t="s">
        <v>36</v>
      </c>
      <c r="EI12" s="3" t="s">
        <v>160</v>
      </c>
      <c r="EJ12" s="3">
        <v>600</v>
      </c>
      <c r="EK12" s="3">
        <v>600</v>
      </c>
      <c r="EL12" s="3">
        <v>600</v>
      </c>
      <c r="EM12" s="3">
        <v>600</v>
      </c>
      <c r="EN12" s="3">
        <v>600</v>
      </c>
      <c r="EO12" s="3">
        <v>600</v>
      </c>
      <c r="EP12" s="3">
        <v>600</v>
      </c>
      <c r="EQ12" s="3">
        <v>600</v>
      </c>
      <c r="ER12" s="3">
        <v>600</v>
      </c>
      <c r="ES12" s="3">
        <v>600</v>
      </c>
      <c r="ET12" s="3">
        <v>600</v>
      </c>
      <c r="EU12" s="3">
        <v>600</v>
      </c>
      <c r="EV12" s="3"/>
    </row>
    <row r="13" spans="1:159" s="7" customFormat="1" ht="9" customHeight="1" x14ac:dyDescent="0.25">
      <c r="A13" s="73" t="s">
        <v>0</v>
      </c>
      <c r="B13" s="74"/>
      <c r="C13" s="74"/>
      <c r="D13" s="74"/>
      <c r="E13" s="74"/>
      <c r="F13" s="75" t="s">
        <v>2</v>
      </c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6" t="s">
        <v>29</v>
      </c>
      <c r="U13" s="77"/>
      <c r="V13" s="77"/>
      <c r="W13" s="77"/>
      <c r="X13" s="77"/>
      <c r="Y13" s="75" t="s">
        <v>30</v>
      </c>
      <c r="Z13" s="74"/>
      <c r="AA13" s="74"/>
      <c r="AB13" s="74"/>
      <c r="AC13" s="74"/>
      <c r="AD13" s="75" t="s">
        <v>31</v>
      </c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8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EA13" s="11"/>
      <c r="EB13" s="11"/>
      <c r="EC13" s="2"/>
      <c r="ED13" s="2" t="s">
        <v>49</v>
      </c>
      <c r="EE13" s="2" t="s">
        <v>49</v>
      </c>
      <c r="EF13" s="2" t="s">
        <v>161</v>
      </c>
      <c r="EG13" s="3"/>
      <c r="EH13" s="3"/>
      <c r="EI13" s="3" t="s">
        <v>120</v>
      </c>
      <c r="EJ13" s="3">
        <v>1000</v>
      </c>
      <c r="EK13" s="3">
        <v>800</v>
      </c>
      <c r="EL13" s="3">
        <v>800</v>
      </c>
      <c r="EM13" s="3">
        <v>800</v>
      </c>
      <c r="EN13" s="3">
        <v>800</v>
      </c>
      <c r="EO13" s="3">
        <v>1000</v>
      </c>
      <c r="EP13" s="3">
        <v>1000</v>
      </c>
      <c r="EQ13" s="3">
        <v>1000</v>
      </c>
      <c r="ER13" s="3">
        <v>1000</v>
      </c>
      <c r="ES13" s="3">
        <v>1000</v>
      </c>
      <c r="ET13" s="3">
        <v>800</v>
      </c>
      <c r="EU13" s="3">
        <v>800</v>
      </c>
      <c r="EV13" s="3"/>
      <c r="EW13" s="11"/>
      <c r="EX13" s="11"/>
      <c r="EY13" s="11"/>
      <c r="EZ13" s="11"/>
      <c r="FA13" s="11"/>
      <c r="FB13" s="11"/>
      <c r="FC13" s="11"/>
    </row>
    <row r="14" spans="1:159" ht="18.75" customHeight="1" x14ac:dyDescent="0.25">
      <c r="A14" s="62"/>
      <c r="B14" s="63"/>
      <c r="C14" s="63"/>
      <c r="D14" s="63"/>
      <c r="E14" s="63"/>
      <c r="F14" s="64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6"/>
      <c r="U14" s="67"/>
      <c r="V14" s="67"/>
      <c r="W14" s="67"/>
      <c r="X14" s="67"/>
      <c r="Y14" s="68" t="str">
        <f>IF(AND(OR(F14=EO$1,F14=EP$1,F14=EQ$1,F14=ER$1,F14=ES$1),ISNUMBER(A14)),EE$28," ")</f>
        <v xml:space="preserve"> </v>
      </c>
      <c r="Z14" s="69"/>
      <c r="AA14" s="69"/>
      <c r="AB14" s="69"/>
      <c r="AC14" s="69"/>
      <c r="AD14" s="64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70"/>
      <c r="ED14" s="2" t="s">
        <v>52</v>
      </c>
      <c r="EE14" s="2" t="s">
        <v>52</v>
      </c>
      <c r="EF14" s="2" t="s">
        <v>43</v>
      </c>
      <c r="EI14" s="3" t="s">
        <v>95</v>
      </c>
      <c r="EJ14" s="3">
        <v>1000</v>
      </c>
      <c r="EK14" s="3">
        <v>800</v>
      </c>
      <c r="EL14" s="3">
        <v>800</v>
      </c>
      <c r="EM14" s="3">
        <v>800</v>
      </c>
      <c r="EN14" s="3">
        <v>800</v>
      </c>
      <c r="EO14" s="3">
        <v>1000</v>
      </c>
      <c r="EP14" s="3">
        <v>1000</v>
      </c>
      <c r="EQ14" s="3">
        <v>1000</v>
      </c>
      <c r="ER14" s="3">
        <v>1000</v>
      </c>
      <c r="ES14" s="3">
        <v>1000</v>
      </c>
      <c r="ET14" s="3">
        <v>800</v>
      </c>
      <c r="EU14" s="3">
        <v>800</v>
      </c>
      <c r="EV14" s="3"/>
    </row>
    <row r="15" spans="1:159" s="7" customFormat="1" ht="9" customHeight="1" x14ac:dyDescent="0.25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3"/>
      <c r="AT15" s="31" t="s">
        <v>40</v>
      </c>
      <c r="AU15" s="31"/>
      <c r="AV15" s="31"/>
      <c r="AW15" s="31"/>
      <c r="AX15" s="53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EA15" s="11"/>
      <c r="EB15" s="11"/>
      <c r="EC15" s="2"/>
      <c r="ED15" s="2" t="s">
        <v>54</v>
      </c>
      <c r="EE15" s="2" t="s">
        <v>54</v>
      </c>
      <c r="EF15" s="2" t="s">
        <v>162</v>
      </c>
      <c r="EG15" s="3"/>
      <c r="EH15" s="3"/>
      <c r="EI15" s="3" t="s">
        <v>163</v>
      </c>
      <c r="EJ15" s="3">
        <v>1000</v>
      </c>
      <c r="EK15" s="3">
        <v>800</v>
      </c>
      <c r="EL15" s="3">
        <v>800</v>
      </c>
      <c r="EM15" s="3">
        <v>800</v>
      </c>
      <c r="EN15" s="3">
        <v>800</v>
      </c>
      <c r="EO15" s="3">
        <v>1000</v>
      </c>
      <c r="EP15" s="3">
        <v>1000</v>
      </c>
      <c r="EQ15" s="3">
        <v>1000</v>
      </c>
      <c r="ER15" s="3">
        <v>1000</v>
      </c>
      <c r="ES15" s="3">
        <v>1000</v>
      </c>
      <c r="ET15" s="3">
        <v>800</v>
      </c>
      <c r="EU15" s="3">
        <v>800</v>
      </c>
      <c r="EV15" s="3"/>
      <c r="EW15" s="11"/>
      <c r="EX15" s="11"/>
      <c r="EY15" s="11"/>
      <c r="EZ15" s="11"/>
      <c r="FA15" s="11"/>
      <c r="FB15" s="11"/>
      <c r="FC15" s="11"/>
    </row>
    <row r="16" spans="1:159" ht="18.75" customHeight="1" thickBot="1" x14ac:dyDescent="0.3">
      <c r="A16" s="105" t="str">
        <f>IF(OR(ISBLANK(A$5),ISBLANK(A14))," ","Zvláštní bonus dle bodu 6 Nařízení Předsednictva 2/2023")</f>
        <v xml:space="preserve"> 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7"/>
      <c r="AT16" s="108" t="str">
        <f>IF(OR(ISBLANK(A$5),ISBLANK(A14))," ",VLOOKUP(A$5,fee,3,0))</f>
        <v xml:space="preserve"> </v>
      </c>
      <c r="AU16" s="50"/>
      <c r="AV16" s="50"/>
      <c r="AW16" s="50"/>
      <c r="AX16" s="51"/>
      <c r="ED16" s="2" t="s">
        <v>56</v>
      </c>
      <c r="EE16" s="2" t="s">
        <v>56</v>
      </c>
      <c r="EF16" s="2" t="s">
        <v>50</v>
      </c>
      <c r="EI16" s="3" t="s">
        <v>104</v>
      </c>
      <c r="EJ16" s="3">
        <v>1693</v>
      </c>
      <c r="EK16" s="3">
        <v>1493</v>
      </c>
      <c r="EL16" s="3">
        <v>1493</v>
      </c>
      <c r="EM16" s="3">
        <v>1493</v>
      </c>
      <c r="EN16" s="3">
        <v>1493</v>
      </c>
      <c r="EO16" s="3">
        <v>1000</v>
      </c>
      <c r="EP16" s="3">
        <v>1000</v>
      </c>
      <c r="EQ16" s="3">
        <v>1000</v>
      </c>
      <c r="ER16" s="3">
        <v>1000</v>
      </c>
      <c r="ES16" s="3">
        <v>1000</v>
      </c>
      <c r="ET16" s="3">
        <v>1493</v>
      </c>
      <c r="EU16" s="3">
        <v>1493</v>
      </c>
      <c r="EV16" s="3"/>
    </row>
    <row r="17" spans="1:159" ht="3" customHeight="1" thickBot="1" x14ac:dyDescent="0.3">
      <c r="A17" s="4"/>
      <c r="B17" s="4"/>
      <c r="C17" s="4"/>
      <c r="D17" s="4"/>
      <c r="E17" s="4"/>
      <c r="F17" s="4"/>
      <c r="G17" s="5"/>
      <c r="H17" s="5"/>
      <c r="I17" s="5"/>
      <c r="J17" s="5"/>
      <c r="K17" s="5"/>
      <c r="L17" s="5"/>
      <c r="M17" s="5"/>
      <c r="N17" s="5"/>
      <c r="O17" s="4"/>
      <c r="P17" s="4"/>
      <c r="Q17" s="4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ED17" s="2" t="s">
        <v>79</v>
      </c>
      <c r="EE17" s="2" t="s">
        <v>79</v>
      </c>
      <c r="EF17" s="2" t="s">
        <v>164</v>
      </c>
      <c r="EI17" s="3" t="s">
        <v>75</v>
      </c>
      <c r="EJ17" s="3">
        <v>1000</v>
      </c>
      <c r="EK17" s="3">
        <v>800</v>
      </c>
      <c r="EL17" s="3">
        <v>800</v>
      </c>
      <c r="EM17" s="3">
        <v>800</v>
      </c>
      <c r="EN17" s="3">
        <v>800</v>
      </c>
      <c r="EO17" s="3">
        <v>1000</v>
      </c>
      <c r="EP17" s="3">
        <v>1000</v>
      </c>
      <c r="EQ17" s="3">
        <v>1000</v>
      </c>
      <c r="ER17" s="3">
        <v>1000</v>
      </c>
      <c r="ES17" s="3">
        <v>1000</v>
      </c>
      <c r="ET17" s="3">
        <v>800</v>
      </c>
      <c r="EU17" s="3">
        <v>800</v>
      </c>
      <c r="EV17" s="3"/>
    </row>
    <row r="18" spans="1:159" s="7" customFormat="1" ht="9" customHeight="1" x14ac:dyDescent="0.25">
      <c r="A18" s="73" t="s">
        <v>0</v>
      </c>
      <c r="B18" s="74"/>
      <c r="C18" s="74"/>
      <c r="D18" s="74"/>
      <c r="E18" s="74"/>
      <c r="F18" s="75" t="s">
        <v>2</v>
      </c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6" t="s">
        <v>29</v>
      </c>
      <c r="U18" s="77"/>
      <c r="V18" s="77"/>
      <c r="W18" s="77"/>
      <c r="X18" s="77"/>
      <c r="Y18" s="75" t="s">
        <v>30</v>
      </c>
      <c r="Z18" s="74"/>
      <c r="AA18" s="74"/>
      <c r="AB18" s="74"/>
      <c r="AC18" s="74"/>
      <c r="AD18" s="75" t="s">
        <v>31</v>
      </c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8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EA18" s="11"/>
      <c r="EB18" s="11"/>
      <c r="EC18" s="2"/>
      <c r="ED18" s="2" t="s">
        <v>58</v>
      </c>
      <c r="EE18" s="2" t="s">
        <v>58</v>
      </c>
      <c r="EF18" s="2" t="s">
        <v>165</v>
      </c>
      <c r="EG18" s="3"/>
      <c r="EH18" s="3"/>
      <c r="EI18" s="3" t="s">
        <v>166</v>
      </c>
      <c r="EJ18" s="3">
        <v>1000</v>
      </c>
      <c r="EK18" s="3">
        <v>800</v>
      </c>
      <c r="EL18" s="3">
        <v>800</v>
      </c>
      <c r="EM18" s="3">
        <v>800</v>
      </c>
      <c r="EN18" s="3">
        <v>800</v>
      </c>
      <c r="EO18" s="3">
        <v>1000</v>
      </c>
      <c r="EP18" s="3">
        <v>1000</v>
      </c>
      <c r="EQ18" s="3">
        <v>1000</v>
      </c>
      <c r="ER18" s="3">
        <v>1000</v>
      </c>
      <c r="ES18" s="3">
        <v>1000</v>
      </c>
      <c r="ET18" s="3">
        <v>800</v>
      </c>
      <c r="EU18" s="3">
        <v>800</v>
      </c>
      <c r="EV18" s="3"/>
      <c r="EW18" s="11"/>
      <c r="EX18" s="11"/>
      <c r="EY18" s="11"/>
      <c r="EZ18" s="11"/>
      <c r="FA18" s="11"/>
      <c r="FB18" s="11"/>
      <c r="FC18" s="11"/>
    </row>
    <row r="19" spans="1:159" ht="18.75" customHeight="1" x14ac:dyDescent="0.25">
      <c r="A19" s="62"/>
      <c r="B19" s="63"/>
      <c r="C19" s="63"/>
      <c r="D19" s="63"/>
      <c r="E19" s="63"/>
      <c r="F19" s="64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6"/>
      <c r="U19" s="67"/>
      <c r="V19" s="67"/>
      <c r="W19" s="67"/>
      <c r="X19" s="67"/>
      <c r="Y19" s="68" t="str">
        <f>IF(AND(OR(F19=EO$1,F19=EP$1,F19=EQ$1,F19=ER$1,F19=ES$1),ISNUMBER(A19)),EE$28," ")</f>
        <v xml:space="preserve"> </v>
      </c>
      <c r="Z19" s="69"/>
      <c r="AA19" s="69"/>
      <c r="AB19" s="69"/>
      <c r="AC19" s="69"/>
      <c r="AD19" s="64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70"/>
      <c r="ED19" s="2" t="s">
        <v>60</v>
      </c>
      <c r="EE19" s="2" t="s">
        <v>60</v>
      </c>
      <c r="EF19" s="2" t="s">
        <v>110</v>
      </c>
      <c r="EI19" s="3" t="s">
        <v>167</v>
      </c>
      <c r="EJ19" s="3">
        <v>1000</v>
      </c>
      <c r="EK19" s="3">
        <v>800</v>
      </c>
      <c r="EL19" s="3">
        <v>800</v>
      </c>
      <c r="EM19" s="3">
        <v>800</v>
      </c>
      <c r="EN19" s="3">
        <v>800</v>
      </c>
      <c r="EO19" s="3">
        <v>1000</v>
      </c>
      <c r="EP19" s="3">
        <v>1000</v>
      </c>
      <c r="EQ19" s="3">
        <v>1000</v>
      </c>
      <c r="ER19" s="3">
        <v>1000</v>
      </c>
      <c r="ES19" s="3">
        <v>1000</v>
      </c>
      <c r="ET19" s="3">
        <v>800</v>
      </c>
      <c r="EU19" s="3">
        <v>800</v>
      </c>
      <c r="EV19" s="3"/>
    </row>
    <row r="20" spans="1:159" s="7" customFormat="1" ht="9" customHeight="1" x14ac:dyDescent="0.25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3"/>
      <c r="AT20" s="31" t="s">
        <v>40</v>
      </c>
      <c r="AU20" s="31"/>
      <c r="AV20" s="31"/>
      <c r="AW20" s="31"/>
      <c r="AX20" s="53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EA20" s="11"/>
      <c r="EB20" s="11"/>
      <c r="EC20" s="2"/>
      <c r="ED20" s="2" t="s">
        <v>63</v>
      </c>
      <c r="EE20" s="2" t="s">
        <v>63</v>
      </c>
      <c r="EF20" s="2" t="s">
        <v>55</v>
      </c>
      <c r="EG20" s="3"/>
      <c r="EH20" s="3"/>
      <c r="EI20" s="3" t="s">
        <v>100</v>
      </c>
      <c r="EJ20" s="3">
        <v>1752</v>
      </c>
      <c r="EK20" s="3">
        <v>1552</v>
      </c>
      <c r="EL20" s="3">
        <v>1552</v>
      </c>
      <c r="EM20" s="3">
        <v>1552</v>
      </c>
      <c r="EN20" s="3">
        <v>1552</v>
      </c>
      <c r="EO20" s="3">
        <v>1000</v>
      </c>
      <c r="EP20" s="3">
        <v>1000</v>
      </c>
      <c r="EQ20" s="3">
        <v>1000</v>
      </c>
      <c r="ER20" s="3">
        <v>1000</v>
      </c>
      <c r="ES20" s="3">
        <v>1000</v>
      </c>
      <c r="ET20" s="3">
        <v>1552</v>
      </c>
      <c r="EU20" s="3">
        <v>1552</v>
      </c>
      <c r="EV20" s="3"/>
      <c r="EW20" s="11"/>
      <c r="EX20" s="11"/>
      <c r="EY20" s="11"/>
      <c r="EZ20" s="11"/>
      <c r="FA20" s="11"/>
      <c r="FB20" s="11"/>
      <c r="FC20" s="11"/>
    </row>
    <row r="21" spans="1:159" ht="18.75" customHeight="1" thickBot="1" x14ac:dyDescent="0.3">
      <c r="A21" s="105" t="str">
        <f>IF(OR(ISBLANK(A$5),ISBLANK(A19))," ","Zvláštní bonus dle bodu 6 Nařízení Předsednictva 2/2023")</f>
        <v xml:space="preserve"> 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7"/>
      <c r="AT21" s="108" t="str">
        <f>IF(OR(ISBLANK(A$5),ISBLANK(A19))," ",VLOOKUP(A$5,fee,3,0))</f>
        <v xml:space="preserve"> </v>
      </c>
      <c r="AU21" s="50"/>
      <c r="AV21" s="50"/>
      <c r="AW21" s="50"/>
      <c r="AX21" s="51"/>
      <c r="ED21" s="2" t="s">
        <v>126</v>
      </c>
      <c r="EE21" s="2" t="s">
        <v>126</v>
      </c>
      <c r="EF21" s="2" t="s">
        <v>168</v>
      </c>
      <c r="EI21" s="3" t="s">
        <v>65</v>
      </c>
      <c r="EJ21" s="3">
        <v>1000</v>
      </c>
      <c r="EK21" s="3">
        <v>800</v>
      </c>
      <c r="EL21" s="3">
        <v>800</v>
      </c>
      <c r="EM21" s="3">
        <v>800</v>
      </c>
      <c r="EN21" s="3">
        <v>800</v>
      </c>
      <c r="EO21" s="3">
        <v>1000</v>
      </c>
      <c r="EP21" s="3">
        <v>1000</v>
      </c>
      <c r="EQ21" s="3">
        <v>1000</v>
      </c>
      <c r="ER21" s="3">
        <v>1000</v>
      </c>
      <c r="ES21" s="3">
        <v>1000</v>
      </c>
      <c r="ET21" s="3">
        <v>800</v>
      </c>
      <c r="EU21" s="3">
        <v>800</v>
      </c>
      <c r="EV21" s="3"/>
    </row>
    <row r="22" spans="1:159" ht="3" customHeight="1" thickBot="1" x14ac:dyDescent="0.3">
      <c r="A22" s="4"/>
      <c r="B22" s="4"/>
      <c r="C22" s="4"/>
      <c r="D22" s="4"/>
      <c r="E22" s="4"/>
      <c r="F22" s="4"/>
      <c r="G22" s="5"/>
      <c r="H22" s="5"/>
      <c r="I22" s="5"/>
      <c r="J22" s="5"/>
      <c r="K22" s="5"/>
      <c r="L22" s="5"/>
      <c r="M22" s="5"/>
      <c r="N22" s="5"/>
      <c r="O22" s="4"/>
      <c r="P22" s="4"/>
      <c r="Q22" s="4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ED22" s="2" t="s">
        <v>66</v>
      </c>
      <c r="EE22" s="2" t="s">
        <v>66</v>
      </c>
      <c r="EF22" s="2" t="s">
        <v>111</v>
      </c>
      <c r="EI22" s="3" t="s">
        <v>53</v>
      </c>
      <c r="EJ22" s="3">
        <v>1427</v>
      </c>
      <c r="EK22" s="3">
        <v>1227</v>
      </c>
      <c r="EL22" s="3">
        <v>1227</v>
      </c>
      <c r="EM22" s="3">
        <v>1227</v>
      </c>
      <c r="EN22" s="3">
        <v>1227</v>
      </c>
      <c r="EO22" s="3">
        <v>1000</v>
      </c>
      <c r="EP22" s="3">
        <v>1000</v>
      </c>
      <c r="EQ22" s="3">
        <v>1000</v>
      </c>
      <c r="ER22" s="3">
        <v>1000</v>
      </c>
      <c r="ES22" s="3">
        <v>1000</v>
      </c>
      <c r="ET22" s="3">
        <v>1227</v>
      </c>
      <c r="EU22" s="3">
        <v>1227</v>
      </c>
      <c r="EV22" s="3"/>
    </row>
    <row r="23" spans="1:159" s="7" customFormat="1" ht="9" customHeight="1" x14ac:dyDescent="0.25">
      <c r="A23" s="73" t="s">
        <v>0</v>
      </c>
      <c r="B23" s="74"/>
      <c r="C23" s="74"/>
      <c r="D23" s="74"/>
      <c r="E23" s="74"/>
      <c r="F23" s="75" t="s">
        <v>2</v>
      </c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6" t="s">
        <v>29</v>
      </c>
      <c r="U23" s="77"/>
      <c r="V23" s="77"/>
      <c r="W23" s="77"/>
      <c r="X23" s="77"/>
      <c r="Y23" s="75" t="s">
        <v>30</v>
      </c>
      <c r="Z23" s="74"/>
      <c r="AA23" s="74"/>
      <c r="AB23" s="74"/>
      <c r="AC23" s="74"/>
      <c r="AD23" s="75" t="s">
        <v>31</v>
      </c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8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EA23" s="11"/>
      <c r="EB23" s="11"/>
      <c r="EC23" s="2"/>
      <c r="ED23" s="2" t="s">
        <v>68</v>
      </c>
      <c r="EE23" s="2" t="s">
        <v>68</v>
      </c>
      <c r="EF23" s="2" t="s">
        <v>112</v>
      </c>
      <c r="EG23" s="3"/>
      <c r="EH23" s="3"/>
      <c r="EI23" s="2" t="s">
        <v>121</v>
      </c>
      <c r="EJ23" s="3">
        <v>1000</v>
      </c>
      <c r="EK23" s="3">
        <v>800</v>
      </c>
      <c r="EL23" s="3">
        <v>800</v>
      </c>
      <c r="EM23" s="3">
        <v>800</v>
      </c>
      <c r="EN23" s="3">
        <v>800</v>
      </c>
      <c r="EO23" s="3">
        <v>1000</v>
      </c>
      <c r="EP23" s="3">
        <v>1000</v>
      </c>
      <c r="EQ23" s="3">
        <v>1000</v>
      </c>
      <c r="ER23" s="3">
        <v>1000</v>
      </c>
      <c r="ES23" s="3">
        <v>1000</v>
      </c>
      <c r="ET23" s="3">
        <v>800</v>
      </c>
      <c r="EU23" s="3">
        <v>800</v>
      </c>
      <c r="EV23" s="3"/>
      <c r="EW23" s="11"/>
      <c r="EX23" s="11"/>
      <c r="EY23" s="11"/>
      <c r="EZ23" s="11"/>
      <c r="FA23" s="11"/>
      <c r="FB23" s="11"/>
      <c r="FC23" s="11"/>
    </row>
    <row r="24" spans="1:159" ht="18.75" customHeight="1" x14ac:dyDescent="0.25">
      <c r="A24" s="62"/>
      <c r="B24" s="63"/>
      <c r="C24" s="63"/>
      <c r="D24" s="63"/>
      <c r="E24" s="63"/>
      <c r="F24" s="64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6"/>
      <c r="U24" s="67"/>
      <c r="V24" s="67"/>
      <c r="W24" s="67"/>
      <c r="X24" s="67"/>
      <c r="Y24" s="68" t="str">
        <f>IF(AND(OR(F24=EO$1,F24=EP$1,F24=EQ$1,F24=ER$1,F24=ES$1),ISNUMBER(A24)),EE$28," ")</f>
        <v xml:space="preserve"> </v>
      </c>
      <c r="Z24" s="69"/>
      <c r="AA24" s="69"/>
      <c r="AB24" s="69"/>
      <c r="AC24" s="69"/>
      <c r="AD24" s="64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70"/>
      <c r="ED24" s="2" t="s">
        <v>71</v>
      </c>
      <c r="EE24" s="2" t="s">
        <v>71</v>
      </c>
      <c r="EF24" s="2" t="s">
        <v>169</v>
      </c>
      <c r="EI24" s="3" t="s">
        <v>122</v>
      </c>
      <c r="EJ24" s="3">
        <v>1000</v>
      </c>
      <c r="EK24" s="3">
        <v>800</v>
      </c>
      <c r="EL24" s="3">
        <v>800</v>
      </c>
      <c r="EM24" s="3">
        <v>800</v>
      </c>
      <c r="EN24" s="3">
        <v>800</v>
      </c>
      <c r="EO24" s="3">
        <v>1000</v>
      </c>
      <c r="EP24" s="3">
        <v>1000</v>
      </c>
      <c r="EQ24" s="3">
        <v>1000</v>
      </c>
      <c r="ER24" s="3">
        <v>1000</v>
      </c>
      <c r="ES24" s="3">
        <v>1000</v>
      </c>
      <c r="ET24" s="3">
        <v>800</v>
      </c>
      <c r="EU24" s="3">
        <v>800</v>
      </c>
      <c r="EV24" s="3"/>
    </row>
    <row r="25" spans="1:159" s="7" customFormat="1" ht="9" customHeight="1" x14ac:dyDescent="0.25">
      <c r="A25" s="30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3"/>
      <c r="AT25" s="31" t="s">
        <v>40</v>
      </c>
      <c r="AU25" s="31"/>
      <c r="AV25" s="31"/>
      <c r="AW25" s="31"/>
      <c r="AX25" s="53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EA25" s="11"/>
      <c r="EB25" s="11"/>
      <c r="EC25" s="2"/>
      <c r="ED25" s="2" t="s">
        <v>82</v>
      </c>
      <c r="EE25" s="2" t="s">
        <v>82</v>
      </c>
      <c r="EF25" s="2" t="s">
        <v>113</v>
      </c>
      <c r="EG25" s="3"/>
      <c r="EH25" s="3"/>
      <c r="EI25" s="3" t="s">
        <v>37</v>
      </c>
      <c r="EJ25" s="3">
        <v>1572</v>
      </c>
      <c r="EK25" s="3">
        <v>1372</v>
      </c>
      <c r="EL25" s="3">
        <v>1372</v>
      </c>
      <c r="EM25" s="3">
        <v>1372</v>
      </c>
      <c r="EN25" s="3">
        <v>1372</v>
      </c>
      <c r="EO25" s="3">
        <v>1000</v>
      </c>
      <c r="EP25" s="3">
        <v>1000</v>
      </c>
      <c r="EQ25" s="3">
        <v>1000</v>
      </c>
      <c r="ER25" s="3">
        <v>1000</v>
      </c>
      <c r="ES25" s="3">
        <v>1000</v>
      </c>
      <c r="ET25" s="3">
        <v>1372</v>
      </c>
      <c r="EU25" s="3">
        <v>1372</v>
      </c>
      <c r="EV25" s="3"/>
      <c r="EW25" s="11"/>
      <c r="EX25" s="11"/>
      <c r="EY25" s="11"/>
      <c r="EZ25" s="11"/>
      <c r="FA25" s="11"/>
      <c r="FB25" s="11"/>
      <c r="FC25" s="11"/>
    </row>
    <row r="26" spans="1:159" ht="18.75" customHeight="1" thickBot="1" x14ac:dyDescent="0.3">
      <c r="A26" s="105" t="str">
        <f>IF(OR(ISBLANK(A$5),ISBLANK(A24))," ","Zvláštní bonus dle bodu 6 Nařízení Předsednictva 2/2023")</f>
        <v xml:space="preserve"> 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7"/>
      <c r="AT26" s="108" t="str">
        <f>IF(OR(ISBLANK(A$5),ISBLANK(A24))," ",VLOOKUP(A$5,fee,3,0))</f>
        <v xml:space="preserve"> </v>
      </c>
      <c r="AU26" s="50"/>
      <c r="AV26" s="50"/>
      <c r="AW26" s="50"/>
      <c r="AX26" s="51"/>
      <c r="ED26" s="2" t="s">
        <v>73</v>
      </c>
      <c r="EE26" s="2" t="s">
        <v>73</v>
      </c>
      <c r="EF26" s="2" t="s">
        <v>114</v>
      </c>
      <c r="EI26" s="2" t="s">
        <v>61</v>
      </c>
      <c r="EJ26" s="3">
        <v>1107</v>
      </c>
      <c r="EK26" s="3">
        <v>907</v>
      </c>
      <c r="EL26" s="3">
        <v>907</v>
      </c>
      <c r="EM26" s="3">
        <v>907</v>
      </c>
      <c r="EN26" s="3">
        <v>907</v>
      </c>
      <c r="EO26" s="3">
        <v>1000</v>
      </c>
      <c r="EP26" s="3">
        <v>1000</v>
      </c>
      <c r="EQ26" s="3">
        <v>1000</v>
      </c>
      <c r="ER26" s="3">
        <v>1000</v>
      </c>
      <c r="ES26" s="3">
        <v>1000</v>
      </c>
      <c r="ET26" s="3">
        <v>907</v>
      </c>
      <c r="EU26" s="3">
        <v>907</v>
      </c>
      <c r="EV26" s="3"/>
    </row>
    <row r="27" spans="1:159" ht="3" customHeight="1" x14ac:dyDescent="0.25">
      <c r="ED27" s="2" t="s">
        <v>74</v>
      </c>
      <c r="EE27" s="2" t="s">
        <v>74</v>
      </c>
      <c r="EF27" s="2" t="s">
        <v>62</v>
      </c>
      <c r="EI27" s="3" t="s">
        <v>46</v>
      </c>
      <c r="EJ27" s="3">
        <v>1783</v>
      </c>
      <c r="EK27" s="3">
        <v>1583</v>
      </c>
      <c r="EL27" s="3">
        <v>1583</v>
      </c>
      <c r="EM27" s="3">
        <v>1583</v>
      </c>
      <c r="EN27" s="3">
        <v>1583</v>
      </c>
      <c r="EO27" s="3">
        <v>1000</v>
      </c>
      <c r="EP27" s="3">
        <v>1000</v>
      </c>
      <c r="EQ27" s="3">
        <v>1000</v>
      </c>
      <c r="ER27" s="3">
        <v>1000</v>
      </c>
      <c r="ES27" s="3">
        <v>1000</v>
      </c>
      <c r="ET27" s="3">
        <v>1583</v>
      </c>
      <c r="EU27" s="3">
        <v>1583</v>
      </c>
      <c r="EV27" s="3"/>
    </row>
    <row r="28" spans="1:159" s="7" customFormat="1" ht="9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EA28" s="11"/>
      <c r="EB28" s="11"/>
      <c r="EC28" s="2"/>
      <c r="ED28" s="2"/>
      <c r="EE28" s="2" t="s">
        <v>85</v>
      </c>
      <c r="EF28" s="2" t="s">
        <v>64</v>
      </c>
      <c r="EG28" s="3"/>
      <c r="EH28" s="3"/>
      <c r="EI28" s="2" t="s">
        <v>59</v>
      </c>
      <c r="EJ28" s="3">
        <v>1407</v>
      </c>
      <c r="EK28" s="3">
        <v>1207</v>
      </c>
      <c r="EL28" s="3">
        <v>1207</v>
      </c>
      <c r="EM28" s="3">
        <v>1207</v>
      </c>
      <c r="EN28" s="3">
        <v>1207</v>
      </c>
      <c r="EO28" s="3">
        <v>1000</v>
      </c>
      <c r="EP28" s="3">
        <v>1000</v>
      </c>
      <c r="EQ28" s="3">
        <v>1000</v>
      </c>
      <c r="ER28" s="3">
        <v>1000</v>
      </c>
      <c r="ES28" s="3">
        <v>1000</v>
      </c>
      <c r="ET28" s="3">
        <v>1207</v>
      </c>
      <c r="EU28" s="3">
        <v>1207</v>
      </c>
      <c r="EV28" s="3"/>
      <c r="EW28" s="11"/>
      <c r="EX28" s="11"/>
      <c r="EY28" s="11"/>
      <c r="EZ28" s="11"/>
      <c r="FA28" s="11"/>
      <c r="FB28" s="11"/>
      <c r="FC28" s="11"/>
    </row>
    <row r="29" spans="1:159" ht="18.75" customHeight="1" x14ac:dyDescent="0.25">
      <c r="EF29" s="2" t="s">
        <v>170</v>
      </c>
      <c r="EI29" s="3" t="s">
        <v>171</v>
      </c>
      <c r="EJ29" s="3">
        <v>1000</v>
      </c>
      <c r="EK29" s="3">
        <v>800</v>
      </c>
      <c r="EL29" s="3">
        <v>800</v>
      </c>
      <c r="EM29" s="3">
        <v>800</v>
      </c>
      <c r="EN29" s="3">
        <v>800</v>
      </c>
      <c r="EO29" s="3">
        <v>1000</v>
      </c>
      <c r="EP29" s="3">
        <v>1000</v>
      </c>
      <c r="EQ29" s="3">
        <v>1000</v>
      </c>
      <c r="ER29" s="3">
        <v>1000</v>
      </c>
      <c r="ES29" s="3">
        <v>1000</v>
      </c>
      <c r="ET29" s="3">
        <v>800</v>
      </c>
      <c r="EU29" s="3">
        <v>800</v>
      </c>
      <c r="EV29" s="3"/>
    </row>
    <row r="30" spans="1:159" s="7" customFormat="1" ht="9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EA30" s="11"/>
      <c r="EB30" s="11"/>
      <c r="EC30" s="2"/>
      <c r="ED30" s="2"/>
      <c r="EE30" s="2"/>
      <c r="EF30" s="2" t="s">
        <v>67</v>
      </c>
      <c r="EG30" s="3"/>
      <c r="EH30" s="3"/>
      <c r="EI30" s="2" t="s">
        <v>123</v>
      </c>
      <c r="EJ30" s="3">
        <v>1000</v>
      </c>
      <c r="EK30" s="3">
        <v>800</v>
      </c>
      <c r="EL30" s="3">
        <v>800</v>
      </c>
      <c r="EM30" s="3">
        <v>800</v>
      </c>
      <c r="EN30" s="3">
        <v>800</v>
      </c>
      <c r="EO30" s="3">
        <v>1000</v>
      </c>
      <c r="EP30" s="3">
        <v>1000</v>
      </c>
      <c r="EQ30" s="3">
        <v>1000</v>
      </c>
      <c r="ER30" s="3">
        <v>1000</v>
      </c>
      <c r="ES30" s="3">
        <v>1000</v>
      </c>
      <c r="ET30" s="3">
        <v>800</v>
      </c>
      <c r="EU30" s="3">
        <v>800</v>
      </c>
      <c r="EV30" s="3"/>
      <c r="EW30" s="11"/>
      <c r="EX30" s="11"/>
      <c r="EY30" s="11"/>
      <c r="EZ30" s="11"/>
      <c r="FA30" s="11"/>
      <c r="FB30" s="11"/>
      <c r="FC30" s="11"/>
    </row>
    <row r="31" spans="1:159" ht="18.75" customHeight="1" x14ac:dyDescent="0.25">
      <c r="EF31" s="2" t="s">
        <v>69</v>
      </c>
      <c r="EI31" s="3" t="s">
        <v>105</v>
      </c>
      <c r="EJ31" s="3">
        <v>1541</v>
      </c>
      <c r="EK31" s="3">
        <v>1341</v>
      </c>
      <c r="EL31" s="3">
        <v>1341</v>
      </c>
      <c r="EM31" s="3">
        <v>1341</v>
      </c>
      <c r="EN31" s="3">
        <v>1341</v>
      </c>
      <c r="EO31" s="3">
        <v>1000</v>
      </c>
      <c r="EP31" s="3">
        <v>1000</v>
      </c>
      <c r="EQ31" s="3">
        <v>1000</v>
      </c>
      <c r="ER31" s="3">
        <v>1000</v>
      </c>
      <c r="ES31" s="3">
        <v>1000</v>
      </c>
      <c r="ET31" s="3">
        <v>1341</v>
      </c>
      <c r="EU31" s="3">
        <v>1341</v>
      </c>
      <c r="EV31" s="3"/>
    </row>
    <row r="32" spans="1:159" ht="3" customHeight="1" x14ac:dyDescent="0.25">
      <c r="EF32" s="2" t="s">
        <v>115</v>
      </c>
      <c r="EI32" s="3" t="s">
        <v>57</v>
      </c>
      <c r="EJ32" s="3">
        <v>1334</v>
      </c>
      <c r="EK32" s="3">
        <v>1134</v>
      </c>
      <c r="EL32" s="3">
        <v>1134</v>
      </c>
      <c r="EM32" s="3">
        <v>1134</v>
      </c>
      <c r="EN32" s="3">
        <v>1134</v>
      </c>
      <c r="EO32" s="3">
        <v>1000</v>
      </c>
      <c r="EP32" s="3">
        <v>1000</v>
      </c>
      <c r="EQ32" s="3">
        <v>1000</v>
      </c>
      <c r="ER32" s="3">
        <v>1000</v>
      </c>
      <c r="ES32" s="3">
        <v>1000</v>
      </c>
      <c r="ET32" s="3">
        <v>1134</v>
      </c>
      <c r="EU32" s="3">
        <v>1134</v>
      </c>
      <c r="EV32" s="3"/>
    </row>
    <row r="33" spans="1:159" s="7" customFormat="1" ht="9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EA33" s="11"/>
      <c r="EB33" s="11"/>
      <c r="EC33" s="2"/>
      <c r="ED33" s="2"/>
      <c r="EE33" s="2"/>
      <c r="EF33" s="2" t="s">
        <v>116</v>
      </c>
      <c r="EG33" s="3"/>
      <c r="EH33" s="3"/>
      <c r="EI33" s="2" t="s">
        <v>99</v>
      </c>
      <c r="EJ33" s="3">
        <v>1380</v>
      </c>
      <c r="EK33" s="3">
        <v>1180</v>
      </c>
      <c r="EL33" s="3">
        <v>1180</v>
      </c>
      <c r="EM33" s="3">
        <v>1180</v>
      </c>
      <c r="EN33" s="3">
        <v>1180</v>
      </c>
      <c r="EO33" s="3">
        <v>1000</v>
      </c>
      <c r="EP33" s="3">
        <v>1000</v>
      </c>
      <c r="EQ33" s="3">
        <v>1000</v>
      </c>
      <c r="ER33" s="3">
        <v>1000</v>
      </c>
      <c r="ES33" s="3">
        <v>1000</v>
      </c>
      <c r="ET33" s="3">
        <v>1180</v>
      </c>
      <c r="EU33" s="3">
        <v>1180</v>
      </c>
      <c r="EV33" s="3"/>
      <c r="EW33" s="11"/>
      <c r="EX33" s="11"/>
      <c r="EY33" s="11"/>
      <c r="EZ33" s="11"/>
      <c r="FA33" s="11"/>
      <c r="FB33" s="11"/>
      <c r="FC33" s="11"/>
    </row>
    <row r="34" spans="1:159" ht="18.75" customHeight="1" x14ac:dyDescent="0.25">
      <c r="EF34" s="2" t="s">
        <v>117</v>
      </c>
      <c r="EI34" s="3" t="s">
        <v>87</v>
      </c>
      <c r="EJ34" s="3">
        <v>1208</v>
      </c>
      <c r="EK34" s="3">
        <v>1008</v>
      </c>
      <c r="EL34" s="3">
        <v>1008</v>
      </c>
      <c r="EM34" s="3">
        <v>1008</v>
      </c>
      <c r="EN34" s="3">
        <v>1008</v>
      </c>
      <c r="EO34" s="3">
        <v>1000</v>
      </c>
      <c r="EP34" s="3">
        <v>1000</v>
      </c>
      <c r="EQ34" s="3">
        <v>1000</v>
      </c>
      <c r="ER34" s="3">
        <v>1000</v>
      </c>
      <c r="ES34" s="3">
        <v>1000</v>
      </c>
      <c r="ET34" s="3">
        <v>1008</v>
      </c>
      <c r="EU34" s="3">
        <v>1008</v>
      </c>
      <c r="EV34" s="3"/>
    </row>
    <row r="35" spans="1:159" s="7" customFormat="1" ht="9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EA35" s="11"/>
      <c r="EB35" s="11"/>
      <c r="EC35" s="2"/>
      <c r="ED35" s="2"/>
      <c r="EE35" s="2"/>
      <c r="EF35" s="2" t="s">
        <v>77</v>
      </c>
      <c r="EG35" s="3"/>
      <c r="EH35" s="3"/>
      <c r="EI35" s="3" t="s">
        <v>124</v>
      </c>
      <c r="EJ35" s="3">
        <v>1000</v>
      </c>
      <c r="EK35" s="3">
        <v>800</v>
      </c>
      <c r="EL35" s="3">
        <v>800</v>
      </c>
      <c r="EM35" s="3">
        <v>800</v>
      </c>
      <c r="EN35" s="3">
        <v>800</v>
      </c>
      <c r="EO35" s="3">
        <v>1000</v>
      </c>
      <c r="EP35" s="3">
        <v>1000</v>
      </c>
      <c r="EQ35" s="3">
        <v>1000</v>
      </c>
      <c r="ER35" s="3">
        <v>1000</v>
      </c>
      <c r="ES35" s="3">
        <v>1000</v>
      </c>
      <c r="ET35" s="3">
        <v>800</v>
      </c>
      <c r="EU35" s="3">
        <v>800</v>
      </c>
      <c r="EV35" s="3"/>
      <c r="EW35" s="11"/>
      <c r="EX35" s="11"/>
      <c r="EY35" s="11"/>
      <c r="EZ35" s="11"/>
      <c r="FA35" s="11"/>
      <c r="FB35" s="11"/>
      <c r="FC35" s="11"/>
    </row>
    <row r="36" spans="1:159" ht="18.75" customHeight="1" x14ac:dyDescent="0.25">
      <c r="EF36" s="2" t="s">
        <v>80</v>
      </c>
      <c r="EI36" s="3" t="s">
        <v>21</v>
      </c>
      <c r="EJ36" s="3">
        <v>1601</v>
      </c>
      <c r="EK36" s="3">
        <v>1401</v>
      </c>
      <c r="EL36" s="3">
        <v>1401</v>
      </c>
      <c r="EM36" s="3">
        <v>1401</v>
      </c>
      <c r="EN36" s="3">
        <v>1401</v>
      </c>
      <c r="EO36" s="3">
        <v>1000</v>
      </c>
      <c r="EP36" s="3">
        <v>1000</v>
      </c>
      <c r="EQ36" s="3">
        <v>1000</v>
      </c>
      <c r="ER36" s="3">
        <v>1000</v>
      </c>
      <c r="ES36" s="3">
        <v>1000</v>
      </c>
      <c r="ET36" s="3">
        <v>1401</v>
      </c>
      <c r="EU36" s="3">
        <v>1401</v>
      </c>
      <c r="EV36" s="3"/>
    </row>
    <row r="37" spans="1:159" ht="3" customHeight="1" x14ac:dyDescent="0.25">
      <c r="EF37" s="2" t="s">
        <v>83</v>
      </c>
      <c r="EI37" s="3" t="s">
        <v>97</v>
      </c>
      <c r="EJ37" s="3">
        <v>1596</v>
      </c>
      <c r="EK37" s="3">
        <v>1396</v>
      </c>
      <c r="EL37" s="3">
        <v>1396</v>
      </c>
      <c r="EM37" s="3">
        <v>1396</v>
      </c>
      <c r="EN37" s="3">
        <v>1396</v>
      </c>
      <c r="EO37" s="3">
        <v>1000</v>
      </c>
      <c r="EP37" s="3">
        <v>1000</v>
      </c>
      <c r="EQ37" s="3">
        <v>1000</v>
      </c>
      <c r="ER37" s="3">
        <v>1000</v>
      </c>
      <c r="ES37" s="3">
        <v>1000</v>
      </c>
      <c r="ET37" s="3">
        <v>1396</v>
      </c>
      <c r="EU37" s="3">
        <v>1396</v>
      </c>
      <c r="EV37" s="3"/>
    </row>
    <row r="38" spans="1:159" s="7" customFormat="1" ht="9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EA38" s="11"/>
      <c r="EB38" s="11"/>
      <c r="EC38" s="2"/>
      <c r="ED38" s="2"/>
      <c r="EE38" s="2"/>
      <c r="EF38" s="2" t="s">
        <v>86</v>
      </c>
      <c r="EG38" s="3"/>
      <c r="EH38" s="3"/>
      <c r="EI38" s="3" t="s">
        <v>172</v>
      </c>
      <c r="EJ38" s="3">
        <v>1000</v>
      </c>
      <c r="EK38" s="3">
        <v>800</v>
      </c>
      <c r="EL38" s="3">
        <v>800</v>
      </c>
      <c r="EM38" s="3">
        <v>800</v>
      </c>
      <c r="EN38" s="3">
        <v>800</v>
      </c>
      <c r="EO38" s="3">
        <v>1000</v>
      </c>
      <c r="EP38" s="3">
        <v>1000</v>
      </c>
      <c r="EQ38" s="3">
        <v>1000</v>
      </c>
      <c r="ER38" s="3">
        <v>1000</v>
      </c>
      <c r="ES38" s="3">
        <v>1000</v>
      </c>
      <c r="ET38" s="3">
        <v>800</v>
      </c>
      <c r="EU38" s="3">
        <v>800</v>
      </c>
      <c r="EV38" s="3"/>
      <c r="EW38" s="11"/>
      <c r="EX38" s="11"/>
      <c r="EY38" s="11"/>
      <c r="EZ38" s="11"/>
      <c r="FA38" s="11"/>
      <c r="FB38" s="11"/>
      <c r="FC38" s="11"/>
    </row>
    <row r="39" spans="1:159" ht="18.75" customHeight="1" x14ac:dyDescent="0.25">
      <c r="EF39" s="2" t="s">
        <v>88</v>
      </c>
      <c r="EI39" s="3" t="s">
        <v>24</v>
      </c>
      <c r="EJ39" s="3">
        <v>1900</v>
      </c>
      <c r="EK39" s="3">
        <v>1700</v>
      </c>
      <c r="EL39" s="3">
        <v>1700</v>
      </c>
      <c r="EM39" s="3">
        <v>1700</v>
      </c>
      <c r="EN39" s="3">
        <v>1700</v>
      </c>
      <c r="EO39" s="3">
        <v>1000</v>
      </c>
      <c r="EP39" s="3">
        <v>1000</v>
      </c>
      <c r="EQ39" s="3">
        <v>1000</v>
      </c>
      <c r="ER39" s="3">
        <v>1000</v>
      </c>
      <c r="ES39" s="3">
        <v>1000</v>
      </c>
      <c r="ET39" s="3">
        <v>1700</v>
      </c>
      <c r="EU39" s="3">
        <v>1700</v>
      </c>
      <c r="EV39" s="3"/>
    </row>
    <row r="40" spans="1:159" s="7" customFormat="1" ht="9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EA40" s="11"/>
      <c r="EB40" s="11"/>
      <c r="EC40" s="2"/>
      <c r="ED40" s="2"/>
      <c r="EE40" s="2"/>
      <c r="EF40" s="2" t="s">
        <v>90</v>
      </c>
      <c r="EG40" s="3"/>
      <c r="EH40" s="3"/>
      <c r="EI40" s="3" t="s">
        <v>173</v>
      </c>
      <c r="EJ40" s="3">
        <v>1000</v>
      </c>
      <c r="EK40" s="3">
        <v>800</v>
      </c>
      <c r="EL40" s="3">
        <v>800</v>
      </c>
      <c r="EM40" s="3">
        <v>800</v>
      </c>
      <c r="EN40" s="3">
        <v>800</v>
      </c>
      <c r="EO40" s="3">
        <v>1000</v>
      </c>
      <c r="EP40" s="3">
        <v>1000</v>
      </c>
      <c r="EQ40" s="3">
        <v>1000</v>
      </c>
      <c r="ER40" s="3">
        <v>1000</v>
      </c>
      <c r="ES40" s="3">
        <v>1000</v>
      </c>
      <c r="ET40" s="3">
        <v>800</v>
      </c>
      <c r="EU40" s="3">
        <v>800</v>
      </c>
      <c r="EV40" s="3"/>
      <c r="EW40" s="11"/>
      <c r="EX40" s="11"/>
      <c r="EY40" s="11"/>
      <c r="EZ40" s="11"/>
      <c r="FA40" s="11"/>
      <c r="FB40" s="11"/>
      <c r="FC40" s="11"/>
    </row>
    <row r="41" spans="1:159" ht="18.75" customHeight="1" x14ac:dyDescent="0.25">
      <c r="EF41" s="2" t="s">
        <v>174</v>
      </c>
      <c r="EI41" s="3" t="s">
        <v>48</v>
      </c>
      <c r="EJ41" s="3">
        <v>1000</v>
      </c>
      <c r="EK41" s="3">
        <v>800</v>
      </c>
      <c r="EL41" s="3">
        <v>800</v>
      </c>
      <c r="EM41" s="3">
        <v>800</v>
      </c>
      <c r="EN41" s="3">
        <v>800</v>
      </c>
      <c r="EO41" s="3">
        <v>1000</v>
      </c>
      <c r="EP41" s="3">
        <v>1000</v>
      </c>
      <c r="EQ41" s="3">
        <v>1000</v>
      </c>
      <c r="ER41" s="3">
        <v>1000</v>
      </c>
      <c r="ES41" s="3">
        <v>1000</v>
      </c>
      <c r="ET41" s="3">
        <v>800</v>
      </c>
      <c r="EU41" s="3">
        <v>800</v>
      </c>
      <c r="EV41" s="3"/>
    </row>
    <row r="42" spans="1:159" ht="3" customHeight="1" x14ac:dyDescent="0.25">
      <c r="EF42" s="2" t="s">
        <v>175</v>
      </c>
      <c r="EI42" s="2" t="s">
        <v>81</v>
      </c>
      <c r="EJ42" s="3">
        <v>1189</v>
      </c>
      <c r="EK42" s="3">
        <v>989</v>
      </c>
      <c r="EL42" s="3">
        <v>989</v>
      </c>
      <c r="EM42" s="3">
        <v>989</v>
      </c>
      <c r="EN42" s="3">
        <v>989</v>
      </c>
      <c r="EO42" s="3">
        <v>1000</v>
      </c>
      <c r="EP42" s="3">
        <v>1000</v>
      </c>
      <c r="EQ42" s="3">
        <v>1000</v>
      </c>
      <c r="ER42" s="3">
        <v>1000</v>
      </c>
      <c r="ES42" s="3">
        <v>1000</v>
      </c>
      <c r="ET42" s="3">
        <v>989</v>
      </c>
      <c r="EU42" s="3">
        <v>989</v>
      </c>
      <c r="EV42" s="3"/>
    </row>
    <row r="43" spans="1:159" s="7" customFormat="1" ht="9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EA43" s="11"/>
      <c r="EB43" s="11"/>
      <c r="EC43" s="2"/>
      <c r="ED43" s="2"/>
      <c r="EE43" s="2"/>
      <c r="EF43" s="2" t="s">
        <v>94</v>
      </c>
      <c r="EG43" s="3"/>
      <c r="EH43" s="3"/>
      <c r="EI43" s="3" t="s">
        <v>84</v>
      </c>
      <c r="EJ43" s="3">
        <v>1201</v>
      </c>
      <c r="EK43" s="3">
        <v>1001</v>
      </c>
      <c r="EL43" s="3">
        <v>1001</v>
      </c>
      <c r="EM43" s="3">
        <v>1001</v>
      </c>
      <c r="EN43" s="3">
        <v>1001</v>
      </c>
      <c r="EO43" s="3">
        <v>1000</v>
      </c>
      <c r="EP43" s="3">
        <v>1000</v>
      </c>
      <c r="EQ43" s="3">
        <v>1000</v>
      </c>
      <c r="ER43" s="3">
        <v>1000</v>
      </c>
      <c r="ES43" s="3">
        <v>1000</v>
      </c>
      <c r="ET43" s="3">
        <v>1001</v>
      </c>
      <c r="EU43" s="3">
        <v>1001</v>
      </c>
      <c r="EV43" s="3"/>
      <c r="EW43" s="11"/>
      <c r="EX43" s="11"/>
      <c r="EY43" s="11"/>
      <c r="EZ43" s="11"/>
      <c r="FA43" s="11"/>
      <c r="FB43" s="11"/>
      <c r="FC43" s="11"/>
    </row>
    <row r="44" spans="1:159" ht="18.75" customHeight="1" x14ac:dyDescent="0.25">
      <c r="EF44" s="2" t="s">
        <v>96</v>
      </c>
      <c r="EI44" s="3" t="s">
        <v>76</v>
      </c>
      <c r="EJ44" s="3">
        <v>1808</v>
      </c>
      <c r="EK44" s="3">
        <v>1608</v>
      </c>
      <c r="EL44" s="3">
        <v>1608</v>
      </c>
      <c r="EM44" s="3">
        <v>1608</v>
      </c>
      <c r="EN44" s="3">
        <v>1608</v>
      </c>
      <c r="EO44" s="3">
        <v>1000</v>
      </c>
      <c r="EP44" s="3">
        <v>1000</v>
      </c>
      <c r="EQ44" s="3">
        <v>1000</v>
      </c>
      <c r="ER44" s="3">
        <v>1000</v>
      </c>
      <c r="ES44" s="3">
        <v>1000</v>
      </c>
      <c r="ET44" s="3">
        <v>1608</v>
      </c>
      <c r="EU44" s="3">
        <v>1608</v>
      </c>
      <c r="EV44" s="3"/>
    </row>
    <row r="45" spans="1:159" s="7" customFormat="1" ht="9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EA45" s="11"/>
      <c r="EB45" s="11"/>
      <c r="EC45" s="2"/>
      <c r="ED45" s="2"/>
      <c r="EE45" s="2"/>
      <c r="EF45" s="2" t="s">
        <v>98</v>
      </c>
      <c r="EG45" s="3"/>
      <c r="EH45" s="3"/>
      <c r="EI45" s="3" t="s">
        <v>125</v>
      </c>
      <c r="EJ45" s="3">
        <v>1000</v>
      </c>
      <c r="EK45" s="3">
        <v>800</v>
      </c>
      <c r="EL45" s="3">
        <v>800</v>
      </c>
      <c r="EM45" s="3">
        <v>800</v>
      </c>
      <c r="EN45" s="3">
        <v>800</v>
      </c>
      <c r="EO45" s="3">
        <v>1000</v>
      </c>
      <c r="EP45" s="3">
        <v>1000</v>
      </c>
      <c r="EQ45" s="3">
        <v>1000</v>
      </c>
      <c r="ER45" s="3">
        <v>1000</v>
      </c>
      <c r="ES45" s="3">
        <v>1000</v>
      </c>
      <c r="ET45" s="3">
        <v>800</v>
      </c>
      <c r="EU45" s="3">
        <v>800</v>
      </c>
      <c r="EV45" s="3"/>
      <c r="EW45" s="11"/>
      <c r="EX45" s="11"/>
      <c r="EY45" s="11"/>
      <c r="EZ45" s="11"/>
      <c r="FA45" s="11"/>
      <c r="FB45" s="11"/>
      <c r="FC45" s="11"/>
    </row>
    <row r="46" spans="1:159" ht="18.75" customHeight="1" x14ac:dyDescent="0.25">
      <c r="EF46" s="2" t="s">
        <v>176</v>
      </c>
      <c r="EI46" s="3" t="s">
        <v>51</v>
      </c>
      <c r="EJ46" s="3">
        <v>1692</v>
      </c>
      <c r="EK46" s="3">
        <v>1492</v>
      </c>
      <c r="EL46" s="3">
        <v>1492</v>
      </c>
      <c r="EM46" s="3">
        <v>1492</v>
      </c>
      <c r="EN46" s="3">
        <v>1492</v>
      </c>
      <c r="EO46" s="3">
        <v>1000</v>
      </c>
      <c r="EP46" s="3">
        <v>1000</v>
      </c>
      <c r="EQ46" s="3">
        <v>1000</v>
      </c>
      <c r="ER46" s="3">
        <v>1000</v>
      </c>
      <c r="ES46" s="3">
        <v>1000</v>
      </c>
      <c r="ET46" s="3">
        <v>1492</v>
      </c>
      <c r="EU46" s="3">
        <v>1492</v>
      </c>
      <c r="EV46" s="3"/>
    </row>
    <row r="47" spans="1:159" ht="3" customHeight="1" x14ac:dyDescent="0.25">
      <c r="EF47" s="2" t="s">
        <v>177</v>
      </c>
      <c r="EI47" s="2" t="s">
        <v>89</v>
      </c>
      <c r="EJ47" s="3">
        <v>1134</v>
      </c>
      <c r="EK47" s="3">
        <v>934</v>
      </c>
      <c r="EL47" s="3">
        <v>934</v>
      </c>
      <c r="EM47" s="3">
        <v>934</v>
      </c>
      <c r="EN47" s="3">
        <v>934</v>
      </c>
      <c r="EO47" s="3">
        <v>1000</v>
      </c>
      <c r="EP47" s="3">
        <v>1000</v>
      </c>
      <c r="EQ47" s="3">
        <v>1000</v>
      </c>
      <c r="ER47" s="3">
        <v>1000</v>
      </c>
      <c r="ES47" s="3">
        <v>1000</v>
      </c>
      <c r="ET47" s="3">
        <v>934</v>
      </c>
      <c r="EU47" s="3">
        <v>934</v>
      </c>
      <c r="EV47" s="3"/>
    </row>
    <row r="48" spans="1:159" s="7" customFormat="1" ht="9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EA48" s="11"/>
      <c r="EB48" s="11"/>
      <c r="EC48" s="2"/>
      <c r="ED48" s="2"/>
      <c r="EE48" s="2"/>
      <c r="EF48" s="2" t="s">
        <v>102</v>
      </c>
      <c r="EG48" s="3"/>
      <c r="EH48" s="3"/>
      <c r="EI48" s="3" t="s">
        <v>93</v>
      </c>
      <c r="EJ48" s="3">
        <v>1179</v>
      </c>
      <c r="EK48" s="3">
        <v>979</v>
      </c>
      <c r="EL48" s="3">
        <v>979</v>
      </c>
      <c r="EM48" s="3">
        <v>979</v>
      </c>
      <c r="EN48" s="3">
        <v>979</v>
      </c>
      <c r="EO48" s="3">
        <v>1000</v>
      </c>
      <c r="EP48" s="3">
        <v>1000</v>
      </c>
      <c r="EQ48" s="3">
        <v>1000</v>
      </c>
      <c r="ER48" s="3">
        <v>1000</v>
      </c>
      <c r="ES48" s="3">
        <v>1000</v>
      </c>
      <c r="ET48" s="3">
        <v>979</v>
      </c>
      <c r="EU48" s="3">
        <v>979</v>
      </c>
      <c r="EV48" s="3"/>
      <c r="EW48" s="11"/>
      <c r="EX48" s="11"/>
      <c r="EY48" s="11"/>
      <c r="EZ48" s="11"/>
      <c r="FA48" s="11"/>
      <c r="FB48" s="11"/>
      <c r="FC48" s="11"/>
    </row>
    <row r="49" spans="1:159" ht="18.75" customHeight="1" x14ac:dyDescent="0.25">
      <c r="EF49" s="2" t="s">
        <v>178</v>
      </c>
      <c r="EI49" s="3" t="s">
        <v>91</v>
      </c>
      <c r="EJ49" s="3">
        <v>1783</v>
      </c>
      <c r="EK49" s="3">
        <v>1583</v>
      </c>
      <c r="EL49" s="3">
        <v>1583</v>
      </c>
      <c r="EM49" s="3">
        <v>1583</v>
      </c>
      <c r="EN49" s="3">
        <v>1583</v>
      </c>
      <c r="EO49" s="3">
        <v>1000</v>
      </c>
      <c r="EP49" s="3">
        <v>1000</v>
      </c>
      <c r="EQ49" s="3">
        <v>1000</v>
      </c>
      <c r="ER49" s="3">
        <v>1000</v>
      </c>
      <c r="ES49" s="3">
        <v>1000</v>
      </c>
      <c r="ET49" s="3">
        <v>1583</v>
      </c>
      <c r="EU49" s="3">
        <v>1583</v>
      </c>
      <c r="EV49" s="3"/>
    </row>
    <row r="50" spans="1:159" s="7" customFormat="1" ht="9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EA50" s="11"/>
      <c r="EB50" s="11"/>
      <c r="EC50" s="2"/>
      <c r="ED50" s="2"/>
      <c r="EE50" s="2"/>
      <c r="EF50" s="2"/>
      <c r="EG50" s="3"/>
      <c r="EH50" s="3"/>
      <c r="EI50" s="3" t="s">
        <v>179</v>
      </c>
      <c r="EJ50" s="3">
        <v>1000</v>
      </c>
      <c r="EK50" s="3">
        <v>800</v>
      </c>
      <c r="EL50" s="3">
        <v>800</v>
      </c>
      <c r="EM50" s="3">
        <v>800</v>
      </c>
      <c r="EN50" s="3">
        <v>800</v>
      </c>
      <c r="EO50" s="3">
        <v>1000</v>
      </c>
      <c r="EP50" s="3">
        <v>1000</v>
      </c>
      <c r="EQ50" s="3">
        <v>1000</v>
      </c>
      <c r="ER50" s="3">
        <v>1000</v>
      </c>
      <c r="ES50" s="3">
        <v>1000</v>
      </c>
      <c r="ET50" s="3">
        <v>800</v>
      </c>
      <c r="EU50" s="3">
        <v>800</v>
      </c>
      <c r="EV50" s="3"/>
      <c r="EW50" s="11"/>
      <c r="EX50" s="11"/>
      <c r="EY50" s="11"/>
      <c r="EZ50" s="11"/>
      <c r="FA50" s="11"/>
      <c r="FB50" s="11"/>
      <c r="FC50" s="11"/>
    </row>
    <row r="51" spans="1:159" ht="18.75" customHeight="1" x14ac:dyDescent="0.25">
      <c r="EI51" s="3" t="s">
        <v>72</v>
      </c>
      <c r="EJ51" s="3">
        <v>1000</v>
      </c>
      <c r="EK51" s="3">
        <v>800</v>
      </c>
      <c r="EL51" s="3">
        <v>800</v>
      </c>
      <c r="EM51" s="3">
        <v>800</v>
      </c>
      <c r="EN51" s="3">
        <v>800</v>
      </c>
      <c r="EO51" s="3">
        <v>1000</v>
      </c>
      <c r="EP51" s="3">
        <v>1000</v>
      </c>
      <c r="EQ51" s="3">
        <v>1000</v>
      </c>
      <c r="ER51" s="3">
        <v>1000</v>
      </c>
      <c r="ES51" s="3">
        <v>1000</v>
      </c>
      <c r="ET51" s="3">
        <v>800</v>
      </c>
      <c r="EU51" s="3">
        <v>800</v>
      </c>
      <c r="EV51" s="3"/>
    </row>
    <row r="52" spans="1:159" ht="3" customHeight="1" x14ac:dyDescent="0.25">
      <c r="EI52" s="3" t="s">
        <v>180</v>
      </c>
      <c r="EJ52" s="3">
        <v>1000</v>
      </c>
      <c r="EK52" s="3">
        <v>800</v>
      </c>
      <c r="EL52" s="3">
        <v>800</v>
      </c>
      <c r="EM52" s="3">
        <v>800</v>
      </c>
      <c r="EN52" s="3">
        <v>800</v>
      </c>
      <c r="EO52" s="3">
        <v>1000</v>
      </c>
      <c r="EP52" s="3">
        <v>1000</v>
      </c>
      <c r="EQ52" s="3">
        <v>1000</v>
      </c>
      <c r="ER52" s="3">
        <v>1000</v>
      </c>
      <c r="ES52" s="3">
        <v>1000</v>
      </c>
      <c r="ET52" s="3">
        <v>800</v>
      </c>
      <c r="EU52" s="3">
        <v>800</v>
      </c>
      <c r="EV52" s="3"/>
    </row>
    <row r="53" spans="1:159" s="7" customFormat="1" ht="9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EA53" s="11"/>
      <c r="EB53" s="11"/>
      <c r="EC53" s="2"/>
      <c r="ED53" s="2"/>
      <c r="EE53" s="2"/>
      <c r="EF53" s="2"/>
      <c r="EG53" s="3"/>
      <c r="EH53" s="3"/>
      <c r="EI53" s="2" t="s">
        <v>101</v>
      </c>
      <c r="EJ53" s="3">
        <v>1601</v>
      </c>
      <c r="EK53" s="3">
        <v>1401</v>
      </c>
      <c r="EL53" s="3">
        <v>1401</v>
      </c>
      <c r="EM53" s="3">
        <v>1401</v>
      </c>
      <c r="EN53" s="3">
        <v>1401</v>
      </c>
      <c r="EO53" s="3">
        <v>1000</v>
      </c>
      <c r="EP53" s="3">
        <v>1000</v>
      </c>
      <c r="EQ53" s="3">
        <v>1000</v>
      </c>
      <c r="ER53" s="3">
        <v>1000</v>
      </c>
      <c r="ES53" s="3">
        <v>1000</v>
      </c>
      <c r="ET53" s="3">
        <v>1401</v>
      </c>
      <c r="EU53" s="3">
        <v>1401</v>
      </c>
      <c r="EV53" s="3"/>
      <c r="EW53" s="11"/>
      <c r="EX53" s="11"/>
      <c r="EY53" s="11"/>
      <c r="EZ53" s="11"/>
      <c r="FA53" s="11"/>
      <c r="FB53" s="11"/>
      <c r="FC53" s="11"/>
    </row>
    <row r="54" spans="1:159" ht="18.75" customHeight="1" x14ac:dyDescent="0.25">
      <c r="EI54" s="2" t="s">
        <v>181</v>
      </c>
      <c r="EJ54" s="3">
        <v>1000</v>
      </c>
      <c r="EK54" s="3">
        <v>800</v>
      </c>
      <c r="EL54" s="3">
        <v>800</v>
      </c>
      <c r="EM54" s="3">
        <v>800</v>
      </c>
      <c r="EN54" s="3">
        <v>800</v>
      </c>
      <c r="EO54" s="3">
        <v>1000</v>
      </c>
      <c r="EP54" s="3">
        <v>1000</v>
      </c>
      <c r="EQ54" s="3">
        <v>1000</v>
      </c>
      <c r="ER54" s="3">
        <v>1000</v>
      </c>
      <c r="ES54" s="3">
        <v>1000</v>
      </c>
      <c r="ET54" s="3">
        <v>800</v>
      </c>
      <c r="EU54" s="3">
        <v>800</v>
      </c>
      <c r="EV54" s="3"/>
    </row>
    <row r="55" spans="1:159" s="7" customFormat="1" ht="9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EA55" s="11"/>
      <c r="EB55" s="11"/>
      <c r="EC55" s="2"/>
      <c r="ED55" s="2"/>
      <c r="EE55" s="2"/>
      <c r="EF55" s="2"/>
      <c r="EG55" s="3"/>
      <c r="EH55" s="3"/>
      <c r="EI55" s="2" t="s">
        <v>130</v>
      </c>
      <c r="EJ55" s="3">
        <v>1000</v>
      </c>
      <c r="EK55" s="3">
        <v>800</v>
      </c>
      <c r="EL55" s="3">
        <v>800</v>
      </c>
      <c r="EM55" s="3">
        <v>800</v>
      </c>
      <c r="EN55" s="3">
        <v>800</v>
      </c>
      <c r="EO55" s="3">
        <v>1000</v>
      </c>
      <c r="EP55" s="3">
        <v>1000</v>
      </c>
      <c r="EQ55" s="3">
        <v>1000</v>
      </c>
      <c r="ER55" s="3">
        <v>1000</v>
      </c>
      <c r="ES55" s="3">
        <v>1000</v>
      </c>
      <c r="ET55" s="3">
        <v>800</v>
      </c>
      <c r="EU55" s="3">
        <v>800</v>
      </c>
      <c r="EV55" s="3"/>
      <c r="EW55" s="11"/>
      <c r="EX55" s="11"/>
      <c r="EY55" s="11"/>
      <c r="EZ55" s="11"/>
      <c r="FA55" s="11"/>
      <c r="FB55" s="11"/>
      <c r="FC55" s="11"/>
    </row>
    <row r="56" spans="1:159" ht="18.75" customHeight="1" x14ac:dyDescent="0.25">
      <c r="EI56" s="2" t="s">
        <v>92</v>
      </c>
      <c r="EJ56" s="3">
        <v>1000</v>
      </c>
      <c r="EK56" s="3">
        <v>800</v>
      </c>
      <c r="EL56" s="3">
        <v>800</v>
      </c>
      <c r="EM56" s="3">
        <v>800</v>
      </c>
      <c r="EN56" s="3">
        <v>800</v>
      </c>
      <c r="EO56" s="3">
        <v>1000</v>
      </c>
      <c r="EP56" s="3">
        <v>1000</v>
      </c>
      <c r="EQ56" s="3">
        <v>1000</v>
      </c>
      <c r="ER56" s="3">
        <v>1000</v>
      </c>
      <c r="ES56" s="3">
        <v>1000</v>
      </c>
      <c r="ET56" s="3">
        <v>800</v>
      </c>
      <c r="EU56" s="3">
        <v>800</v>
      </c>
    </row>
    <row r="57" spans="1:159" ht="6" customHeight="1" thickBot="1" x14ac:dyDescent="0.3">
      <c r="EI57" s="2" t="s">
        <v>28</v>
      </c>
      <c r="EJ57" s="3">
        <v>1590</v>
      </c>
      <c r="EK57" s="2">
        <v>1390</v>
      </c>
      <c r="EL57" s="2">
        <v>1390</v>
      </c>
      <c r="EM57" s="2">
        <v>1390</v>
      </c>
      <c r="EN57" s="2">
        <v>1390</v>
      </c>
      <c r="EO57" s="2">
        <v>1000</v>
      </c>
      <c r="EP57" s="2">
        <v>1000</v>
      </c>
      <c r="EQ57" s="2">
        <v>1000</v>
      </c>
      <c r="ER57" s="2">
        <v>1000</v>
      </c>
      <c r="ES57" s="2">
        <v>1000</v>
      </c>
      <c r="ET57" s="2">
        <v>1390</v>
      </c>
      <c r="EU57" s="2">
        <v>1390</v>
      </c>
    </row>
    <row r="58" spans="1:159" s="7" customFormat="1" ht="9" customHeight="1" x14ac:dyDescent="0.25">
      <c r="A58" s="12" t="s">
        <v>107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8"/>
      <c r="Y58" s="13" t="s">
        <v>4</v>
      </c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5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EA58" s="11"/>
      <c r="EB58" s="11"/>
      <c r="EC58" s="2"/>
      <c r="ED58" s="2"/>
      <c r="EE58" s="2"/>
      <c r="EF58" s="2"/>
      <c r="EG58" s="3"/>
      <c r="EH58" s="3"/>
      <c r="EI58" s="2" t="s">
        <v>78</v>
      </c>
      <c r="EJ58" s="3">
        <v>1273</v>
      </c>
      <c r="EK58" s="2">
        <v>1073</v>
      </c>
      <c r="EL58" s="2">
        <v>1073</v>
      </c>
      <c r="EM58" s="2">
        <v>1073</v>
      </c>
      <c r="EN58" s="2">
        <v>1073</v>
      </c>
      <c r="EO58" s="2">
        <v>1000</v>
      </c>
      <c r="EP58" s="2">
        <v>1000</v>
      </c>
      <c r="EQ58" s="2">
        <v>1000</v>
      </c>
      <c r="ER58" s="2">
        <v>1000</v>
      </c>
      <c r="ES58" s="2">
        <v>1000</v>
      </c>
      <c r="ET58" s="2">
        <v>1073</v>
      </c>
      <c r="EU58" s="2">
        <v>1073</v>
      </c>
      <c r="EV58" s="11"/>
      <c r="EW58" s="11"/>
      <c r="EX58" s="11"/>
      <c r="EY58" s="11"/>
      <c r="EZ58" s="11"/>
      <c r="FA58" s="11"/>
      <c r="FB58" s="11"/>
      <c r="FC58" s="11"/>
    </row>
    <row r="59" spans="1:159" ht="37.5" customHeight="1" thickBot="1" x14ac:dyDescent="0.3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8"/>
      <c r="Y59" s="16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8"/>
      <c r="EI59" s="2" t="s">
        <v>103</v>
      </c>
      <c r="EJ59" s="3">
        <v>1222</v>
      </c>
      <c r="EK59" s="2">
        <v>1022</v>
      </c>
      <c r="EL59" s="2">
        <v>1022</v>
      </c>
      <c r="EM59" s="2">
        <v>1022</v>
      </c>
      <c r="EN59" s="2">
        <v>1022</v>
      </c>
      <c r="EO59" s="2">
        <v>1000</v>
      </c>
      <c r="EP59" s="2">
        <v>1000</v>
      </c>
      <c r="EQ59" s="2">
        <v>1000</v>
      </c>
      <c r="ER59" s="2">
        <v>1000</v>
      </c>
      <c r="ES59" s="2">
        <v>1000</v>
      </c>
      <c r="ET59" s="2">
        <v>1022</v>
      </c>
      <c r="EU59" s="2">
        <v>1022</v>
      </c>
    </row>
    <row r="60" spans="1:159" x14ac:dyDescent="0.25">
      <c r="EI60" s="2" t="s">
        <v>70</v>
      </c>
      <c r="EJ60" s="3">
        <v>1388</v>
      </c>
      <c r="EK60" s="2">
        <v>1188</v>
      </c>
      <c r="EL60" s="2">
        <v>1188</v>
      </c>
      <c r="EM60" s="2">
        <v>1188</v>
      </c>
      <c r="EN60" s="2">
        <v>1188</v>
      </c>
      <c r="EO60" s="2">
        <v>1000</v>
      </c>
      <c r="EP60" s="2">
        <v>1000</v>
      </c>
      <c r="EQ60" s="2">
        <v>1000</v>
      </c>
      <c r="ER60" s="2">
        <v>1000</v>
      </c>
      <c r="ES60" s="2">
        <v>1000</v>
      </c>
      <c r="ET60" s="2">
        <v>1188</v>
      </c>
      <c r="EU60" s="2">
        <v>1188</v>
      </c>
    </row>
  </sheetData>
  <mergeCells count="72">
    <mergeCell ref="A26:AS26"/>
    <mergeCell ref="AT26:AX26"/>
    <mergeCell ref="A58:W59"/>
    <mergeCell ref="Y58:AX58"/>
    <mergeCell ref="Y59:AX59"/>
    <mergeCell ref="A25:AS25"/>
    <mergeCell ref="AT25:AX25"/>
    <mergeCell ref="A21:AS21"/>
    <mergeCell ref="AT21:AX21"/>
    <mergeCell ref="A23:E23"/>
    <mergeCell ref="F23:S23"/>
    <mergeCell ref="T23:X23"/>
    <mergeCell ref="Y23:AC23"/>
    <mergeCell ref="AD23:AX23"/>
    <mergeCell ref="A24:E24"/>
    <mergeCell ref="F24:S24"/>
    <mergeCell ref="T24:X24"/>
    <mergeCell ref="Y24:AC24"/>
    <mergeCell ref="AD24:AX24"/>
    <mergeCell ref="A20:AS20"/>
    <mergeCell ref="AT20:AX20"/>
    <mergeCell ref="A16:AS16"/>
    <mergeCell ref="AT16:AX16"/>
    <mergeCell ref="A18:E18"/>
    <mergeCell ref="F18:S18"/>
    <mergeCell ref="T18:X18"/>
    <mergeCell ref="Y18:AC18"/>
    <mergeCell ref="AD18:AX18"/>
    <mergeCell ref="A19:E19"/>
    <mergeCell ref="F19:S19"/>
    <mergeCell ref="T19:X19"/>
    <mergeCell ref="Y19:AC19"/>
    <mergeCell ref="AD19:AX19"/>
    <mergeCell ref="A15:AS15"/>
    <mergeCell ref="AT15:AX15"/>
    <mergeCell ref="A10:AS10"/>
    <mergeCell ref="AT10:AX10"/>
    <mergeCell ref="A11:AS11"/>
    <mergeCell ref="AT11:AX11"/>
    <mergeCell ref="A13:E13"/>
    <mergeCell ref="F13:S13"/>
    <mergeCell ref="T13:X13"/>
    <mergeCell ref="Y13:AC13"/>
    <mergeCell ref="AD13:AX13"/>
    <mergeCell ref="A14:E14"/>
    <mergeCell ref="F14:S14"/>
    <mergeCell ref="T14:X14"/>
    <mergeCell ref="Y14:AC14"/>
    <mergeCell ref="AD14:AX14"/>
    <mergeCell ref="A8:E8"/>
    <mergeCell ref="F8:S8"/>
    <mergeCell ref="T8:X8"/>
    <mergeCell ref="Y8:AC8"/>
    <mergeCell ref="AD8:AX8"/>
    <mergeCell ref="A9:E9"/>
    <mergeCell ref="F9:S9"/>
    <mergeCell ref="T9:X9"/>
    <mergeCell ref="Y9:AC9"/>
    <mergeCell ref="AD9:AX9"/>
    <mergeCell ref="A7:AX7"/>
    <mergeCell ref="A1:AX1"/>
    <mergeCell ref="A3:AX3"/>
    <mergeCell ref="A4:O4"/>
    <mergeCell ref="P4:X4"/>
    <mergeCell ref="Y4:AN4"/>
    <mergeCell ref="AO4:AS4"/>
    <mergeCell ref="AT4:AX4"/>
    <mergeCell ref="A5:O5"/>
    <mergeCell ref="P5:X5"/>
    <mergeCell ref="Y5:AN5"/>
    <mergeCell ref="AO5:AS5"/>
    <mergeCell ref="AT5:AX5"/>
  </mergeCells>
  <dataValidations count="10">
    <dataValidation errorStyle="warning" allowBlank="1" showInputMessage="1" showErrorMessage="1" error="Číslo by mělo být v rozmezí 600-1900" sqref="A11:AS11 A16:AS16 A21:AS21 A26:AS26" xr:uid="{6B6282F9-80CC-44F9-9751-4C93E8730E70}"/>
    <dataValidation allowBlank="1" showInputMessage="1" sqref="AT21:AX21 AT11:AX11 AT16:AX16 AT26:AX26" xr:uid="{C150F2CD-8673-484B-8BD3-101E827A6C59}"/>
    <dataValidation type="list" allowBlank="1" showInputMessage="1" sqref="AO5 AT5" xr:uid="{9011229D-DFFF-4AFB-8070-AEEF1293A0F6}">
      <formula1>#REF!</formula1>
    </dataValidation>
    <dataValidation type="date" allowBlank="1" showInputMessage="1" showErrorMessage="1" sqref="P5:X5" xr:uid="{567BC85D-9F29-4F3D-8DB2-72D3FB963B1F}">
      <formula1>1</formula1>
      <formula2>40179</formula2>
    </dataValidation>
    <dataValidation type="list" allowBlank="1" showInputMessage="1" sqref="F9:S9 F14:S14 F19:S19 F24:S24" xr:uid="{F1928016-DF91-4624-A278-5919ABCE45EE}">
      <formula1>$EJ$1:$EU$1</formula1>
    </dataValidation>
    <dataValidation type="list" allowBlank="1" showInputMessage="1" sqref="T9:X9 T14:X14 T19:X19 T24:X24" xr:uid="{DA17C664-B266-47B5-AFB8-ECC4733E4754}">
      <formula1>$ED$1:$ED$27</formula1>
    </dataValidation>
    <dataValidation type="list" allowBlank="1" showInputMessage="1" sqref="Y9:AC9 Y14:AC14 Y19:AC19 Y24:AC24" xr:uid="{E4588AE8-91DC-48C7-8D80-FBE5FB5E6A00}">
      <formula1>$EE$1:$EE$28</formula1>
    </dataValidation>
    <dataValidation type="list" allowBlank="1" sqref="A5:O5" xr:uid="{BCD0B37C-CC93-46D2-934A-421C64233200}">
      <formula1>$EI$2:$EI$61</formula1>
    </dataValidation>
    <dataValidation type="date" allowBlank="1" showInputMessage="1" showErrorMessage="1" sqref="A9:E9 A14:E14 A19:E19 A24:E24" xr:uid="{E97AD5FC-3B83-48CE-BBDD-94F1FFF168B3}">
      <formula1>45017</formula1>
      <formula2>45382</formula2>
    </dataValidation>
    <dataValidation type="list" allowBlank="1" sqref="AD9:AX9 AD14:AX14 AD19:AX19 AD24:AX24" xr:uid="{5CA9DF0E-11FC-4E12-96C6-BFAB027A0BF0}">
      <formula1>$EF$1:$EF$49</formula1>
    </dataValidation>
  </dataValidation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Výplatnice</vt:lpstr>
      <vt:lpstr>Výplatnice (Bonus)</vt:lpstr>
      <vt:lpstr>Výplatnice!fee</vt:lpstr>
      <vt:lpstr>'Výplatnice (Bonus)'!fee</vt:lpstr>
      <vt:lpstr>Výplatnice!soutěže</vt:lpstr>
      <vt:lpstr>'Výplatnice (Bonus)'!soutěže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Rosíval</dc:creator>
  <cp:lastModifiedBy>Michal Rosíval</cp:lastModifiedBy>
  <cp:lastPrinted>2022-04-22T13:59:56Z</cp:lastPrinted>
  <dcterms:created xsi:type="dcterms:W3CDTF">2021-12-28T16:02:13Z</dcterms:created>
  <dcterms:modified xsi:type="dcterms:W3CDTF">2023-11-06T14:00:42Z</dcterms:modified>
</cp:coreProperties>
</file>